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codeName="ThisWorkbook"/>
  <bookViews>
    <workbookView xWindow="1950" yWindow="1560" windowWidth="20325" windowHeight="13500" tabRatio="568"/>
  </bookViews>
  <sheets>
    <sheet name="T1" sheetId="5" r:id="rId1"/>
  </sheets>
  <definedNames>
    <definedName name="_xlnm._FilterDatabase" localSheetId="0" hidden="1">'T1'!$H$12:$P$62</definedName>
    <definedName name="_xlnm.Print_Titles" localSheetId="0">'T1'!$10:$16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5"/>
  <c r="N16" l="1"/>
  <c r="M16"/>
  <c r="L16"/>
  <c r="K16"/>
  <c r="J16"/>
  <c r="I16"/>
  <c r="H16"/>
  <c r="D16"/>
  <c r="AC16" l="1"/>
  <c r="AC18"/>
  <c r="AC20"/>
  <c r="AC22"/>
  <c r="AC24"/>
  <c r="AC26"/>
  <c r="AC28"/>
  <c r="AC30"/>
  <c r="AC32"/>
  <c r="AC34"/>
  <c r="AC36"/>
  <c r="AC38"/>
  <c r="AC40"/>
  <c r="AC42"/>
  <c r="AC44"/>
  <c r="AC46"/>
  <c r="AC48"/>
  <c r="AC50"/>
  <c r="AC52"/>
  <c r="AC54"/>
  <c r="AC56"/>
  <c r="AC58"/>
  <c r="AC60"/>
  <c r="AC62"/>
  <c r="AC64"/>
  <c r="AC66"/>
  <c r="AC68"/>
  <c r="AC70"/>
  <c r="AC72"/>
  <c r="AC74"/>
  <c r="AC76"/>
  <c r="AC78"/>
  <c r="AC80"/>
  <c r="AC82"/>
  <c r="AC19"/>
  <c r="AC21"/>
  <c r="AC23"/>
  <c r="AC25"/>
  <c r="AC27"/>
  <c r="AC29"/>
  <c r="AC31"/>
  <c r="AC33"/>
  <c r="AC35"/>
  <c r="AC37"/>
  <c r="AC39"/>
  <c r="AC41"/>
  <c r="AC43"/>
  <c r="AC45"/>
  <c r="AC47"/>
  <c r="AC49"/>
  <c r="AC51"/>
  <c r="AC53"/>
  <c r="AC55"/>
  <c r="AC57"/>
  <c r="AC59"/>
  <c r="AC61"/>
  <c r="AC63"/>
  <c r="AC65"/>
  <c r="AC67"/>
  <c r="AC69"/>
  <c r="AC71"/>
  <c r="AC73"/>
  <c r="AC75"/>
  <c r="AC77"/>
  <c r="AC79"/>
  <c r="AC81"/>
  <c r="AC17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17"/>
  <c r="AK18"/>
  <c r="AK19"/>
  <c r="AK20"/>
  <c r="AK21"/>
  <c r="AK22"/>
  <c r="AK23"/>
  <c r="AK24"/>
  <c r="AK25"/>
  <c r="AK16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17"/>
  <c r="AJ18"/>
  <c r="AJ19"/>
  <c r="AJ16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17"/>
  <c r="AI18"/>
  <c r="AI19"/>
  <c r="AI20"/>
  <c r="AI21"/>
  <c r="AI22"/>
  <c r="AI23"/>
  <c r="AI24"/>
  <c r="AI25"/>
  <c r="AI26"/>
  <c r="AI27"/>
  <c r="AI28"/>
  <c r="AI29"/>
  <c r="AI30"/>
  <c r="AI31"/>
  <c r="AI32"/>
  <c r="AI16"/>
  <c r="AH78"/>
  <c r="AH79"/>
  <c r="AH80"/>
  <c r="AH81"/>
  <c r="AH82"/>
  <c r="AH68"/>
  <c r="AH69"/>
  <c r="AH70"/>
  <c r="AH71"/>
  <c r="AH72"/>
  <c r="AH73"/>
  <c r="AH74"/>
  <c r="AH75"/>
  <c r="AH76"/>
  <c r="AH77"/>
  <c r="AH52"/>
  <c r="AH53"/>
  <c r="AH54"/>
  <c r="AH55"/>
  <c r="AH56"/>
  <c r="AH57"/>
  <c r="AH58"/>
  <c r="AH59"/>
  <c r="AH60"/>
  <c r="AH61"/>
  <c r="AH62"/>
  <c r="AH63"/>
  <c r="AH64"/>
  <c r="AH65"/>
  <c r="AH66"/>
  <c r="AH67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17"/>
  <c r="AH18"/>
  <c r="AH19"/>
  <c r="AH20"/>
  <c r="AH21"/>
  <c r="AH22"/>
  <c r="AH23"/>
  <c r="AH24"/>
  <c r="AH16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G66"/>
  <c r="AG67"/>
  <c r="AG68"/>
  <c r="AG69"/>
  <c r="AG70"/>
  <c r="AG71"/>
  <c r="AG72"/>
  <c r="AG73"/>
  <c r="AG74"/>
  <c r="AG75"/>
  <c r="AG76"/>
  <c r="AG77"/>
  <c r="AG78"/>
  <c r="AG79"/>
  <c r="AG80"/>
  <c r="AG81"/>
  <c r="AG82"/>
  <c r="AG18"/>
  <c r="AG19"/>
  <c r="AG20"/>
  <c r="AG21"/>
  <c r="AG22"/>
  <c r="AG23"/>
  <c r="AG24"/>
  <c r="AG25"/>
  <c r="AG17"/>
  <c r="AG16"/>
  <c r="AE31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55"/>
  <c r="AE56"/>
  <c r="AE57"/>
  <c r="AE58"/>
  <c r="AE59"/>
  <c r="AE60"/>
  <c r="AE61"/>
  <c r="AE62"/>
  <c r="AE63"/>
  <c r="AE64"/>
  <c r="AE65"/>
  <c r="AE66"/>
  <c r="AE67"/>
  <c r="AE68"/>
  <c r="AE69"/>
  <c r="AE70"/>
  <c r="AE71"/>
  <c r="AE72"/>
  <c r="AE73"/>
  <c r="AE74"/>
  <c r="AE75"/>
  <c r="AE76"/>
  <c r="AE77"/>
  <c r="AE78"/>
  <c r="AE79"/>
  <c r="AE80"/>
  <c r="AE81"/>
  <c r="AE82"/>
  <c r="AE17"/>
  <c r="AE18"/>
  <c r="AE19"/>
  <c r="AE20"/>
  <c r="AE21"/>
  <c r="AE22"/>
  <c r="AE23"/>
  <c r="AE24"/>
  <c r="AE25"/>
  <c r="AE26"/>
  <c r="AE27"/>
  <c r="AE28"/>
  <c r="AE29"/>
  <c r="AE30"/>
  <c r="AE16"/>
  <c r="H15" l="1"/>
  <c r="K15"/>
  <c r="J15"/>
  <c r="D11" l="1"/>
  <c r="Z21"/>
  <c r="I15"/>
  <c r="Z17" l="1"/>
  <c r="AA17" s="1"/>
  <c r="Z27"/>
  <c r="AA27" s="1"/>
  <c r="Z24"/>
  <c r="AA24" s="1"/>
  <c r="Z22"/>
  <c r="AA22" s="1"/>
  <c r="AA21"/>
  <c r="Z18"/>
  <c r="AA18" s="1"/>
  <c r="E11"/>
  <c r="Z66"/>
  <c r="AA66" s="1"/>
  <c r="Z63"/>
  <c r="AA63" s="1"/>
  <c r="Z62"/>
  <c r="AA62" s="1"/>
  <c r="Z67"/>
  <c r="AA67" s="1"/>
  <c r="Z68"/>
  <c r="AA68" s="1"/>
  <c r="Z69"/>
  <c r="AA69" s="1"/>
  <c r="Z59"/>
  <c r="AA59" s="1"/>
  <c r="Z60"/>
  <c r="Z54"/>
  <c r="AA54" s="1"/>
  <c r="Z56"/>
  <c r="AA56" s="1"/>
  <c r="Z53"/>
  <c r="Z51"/>
  <c r="Z52"/>
  <c r="AA52" s="1"/>
  <c r="Z50"/>
  <c r="Z48"/>
  <c r="AA48" s="1"/>
  <c r="Z43"/>
  <c r="Z41"/>
  <c r="Z39"/>
  <c r="Z37"/>
  <c r="Z34"/>
  <c r="AA34" s="1"/>
  <c r="Z32"/>
  <c r="AA32" s="1"/>
  <c r="Z31"/>
  <c r="Z44"/>
  <c r="AA44" s="1"/>
  <c r="Z45"/>
  <c r="AA45" s="1"/>
  <c r="W16"/>
  <c r="V16"/>
  <c r="O16"/>
  <c r="P16"/>
  <c r="Q16"/>
  <c r="R16"/>
  <c r="S16"/>
  <c r="T16"/>
  <c r="U16"/>
  <c r="P15"/>
  <c r="E25"/>
  <c r="Z64"/>
  <c r="Z65"/>
  <c r="AA50"/>
  <c r="Z20"/>
  <c r="Z19"/>
  <c r="AA19" s="1"/>
  <c r="Z29"/>
  <c r="AA29" s="1"/>
  <c r="AA43"/>
  <c r="Z61"/>
  <c r="Z57"/>
  <c r="AA57" s="1"/>
  <c r="Z35"/>
  <c r="AA35" s="1"/>
  <c r="Z46"/>
  <c r="AA46" s="1"/>
  <c r="Z25"/>
  <c r="AA25" s="1"/>
  <c r="AA31" l="1"/>
  <c r="T15"/>
  <c r="Q15"/>
  <c r="V15"/>
  <c r="U15"/>
  <c r="N15"/>
  <c r="AA61"/>
  <c r="AA53"/>
  <c r="AA60"/>
  <c r="AA20"/>
  <c r="AA65"/>
  <c r="Z47"/>
  <c r="AA47" s="1"/>
  <c r="AA41"/>
  <c r="Z36"/>
  <c r="AA36" s="1"/>
  <c r="Z42"/>
  <c r="AA42" s="1"/>
  <c r="M15"/>
  <c r="O15"/>
  <c r="L15"/>
  <c r="R15"/>
  <c r="Z40"/>
  <c r="AA64"/>
  <c r="Z26"/>
  <c r="AA26" s="1"/>
  <c r="Z33"/>
  <c r="Z38"/>
  <c r="AA38" s="1"/>
  <c r="Z58"/>
  <c r="Z23"/>
  <c r="AA23" s="1"/>
  <c r="Z49"/>
  <c r="AA49" s="1"/>
  <c r="Z30"/>
  <c r="AA30" s="1"/>
  <c r="Z55"/>
  <c r="Z28"/>
  <c r="AA70"/>
  <c r="S15"/>
  <c r="E16"/>
  <c r="Y15"/>
  <c r="W15"/>
  <c r="AA37"/>
  <c r="AA39"/>
  <c r="AA51"/>
  <c r="AA40" l="1"/>
  <c r="Z16"/>
  <c r="AA58"/>
  <c r="AA33"/>
  <c r="AA28"/>
  <c r="AA55"/>
  <c r="Z11" l="1"/>
  <c r="Z15"/>
  <c r="W11"/>
  <c r="U11"/>
  <c r="L11"/>
  <c r="O11"/>
  <c r="P11"/>
  <c r="J11"/>
  <c r="V11"/>
  <c r="R11"/>
  <c r="S11"/>
  <c r="Q11"/>
  <c r="K11"/>
  <c r="I11"/>
  <c r="H11"/>
  <c r="T11"/>
  <c r="N11"/>
  <c r="Y11"/>
  <c r="M11"/>
  <c r="X11"/>
</calcChain>
</file>

<file path=xl/sharedStrings.xml><?xml version="1.0" encoding="utf-8"?>
<sst xmlns="http://schemas.openxmlformats.org/spreadsheetml/2006/main" count="133" uniqueCount="121">
  <si>
    <t>%</t>
  </si>
  <si>
    <t>бр.</t>
  </si>
  <si>
    <t>БР.
БМ</t>
  </si>
  <si>
    <t>НАЗИВ БИРАЧКОГ МЕСТА</t>
  </si>
  <si>
    <t>БИРАЧКА МЕСТА</t>
  </si>
  <si>
    <t>ИЗБОРНЕ ЛИСТЕ</t>
  </si>
  <si>
    <t>У К У П Н О:</t>
  </si>
  <si>
    <t>Пласман:</t>
  </si>
  <si>
    <t>Уписано</t>
  </si>
  <si>
    <t>бирача</t>
  </si>
  <si>
    <t>лист.</t>
  </si>
  <si>
    <t>Неваж.</t>
  </si>
  <si>
    <t>Важећи</t>
  </si>
  <si>
    <t>Изашло</t>
  </si>
  <si>
    <t>procenti</t>
  </si>
  <si>
    <t>uzicka metla</t>
  </si>
  <si>
    <t>zdrava srbija</t>
  </si>
  <si>
    <t>pobeda za uzice</t>
  </si>
  <si>
    <t>uzicka odbrambena liga</t>
  </si>
  <si>
    <t>OS Mokra gora</t>
  </si>
  <si>
    <t>MZ Mokra gora</t>
  </si>
  <si>
    <t>OS Kotroman</t>
  </si>
  <si>
    <t>OS Sargan</t>
  </si>
  <si>
    <t>Dom kulture Kremna</t>
  </si>
  <si>
    <t>OS strmac</t>
  </si>
  <si>
    <t>OS bioska</t>
  </si>
  <si>
    <t>MZ Vrutci</t>
  </si>
  <si>
    <t>Kuca Knezevic J Dragana Pear</t>
  </si>
  <si>
    <t>OS Keserovina</t>
  </si>
  <si>
    <t>Objekad Janjic Miroljuba</t>
  </si>
  <si>
    <t>OS stapari</t>
  </si>
  <si>
    <t>objekat zeljka rafailovica</t>
  </si>
  <si>
    <t>kuca zeljka jokica</t>
  </si>
  <si>
    <t>os volujac</t>
  </si>
  <si>
    <t>objekat ''Kadinjaca''</t>
  </si>
  <si>
    <t>kuca vojimira cvetkovica</t>
  </si>
  <si>
    <t>mesna kancelarija</t>
  </si>
  <si>
    <t>kuca stevana radojevica</t>
  </si>
  <si>
    <t>kuca MensureKojadinovic</t>
  </si>
  <si>
    <t>MZ Duboko</t>
  </si>
  <si>
    <t>Kuca Milomira Bogicevica</t>
  </si>
  <si>
    <t>Prodavnica Vladana Mitrovica</t>
  </si>
  <si>
    <t>OS Cakovina</t>
  </si>
  <si>
    <t>MZ Gostinica Progon</t>
  </si>
  <si>
    <t>Biblioteka Ribasevina</t>
  </si>
  <si>
    <t>Dom kulture Trnava</t>
  </si>
  <si>
    <t>Dom kulture Karan</t>
  </si>
  <si>
    <t>MK Lunovo Selo</t>
  </si>
  <si>
    <t>MZ Gorjani</t>
  </si>
  <si>
    <t>OS Zlakusa</t>
  </si>
  <si>
    <t>MZ Krvavci</t>
  </si>
  <si>
    <t>Drustveni dom Potpec</t>
  </si>
  <si>
    <t>OS Dreznik</t>
  </si>
  <si>
    <t>DD Mala sala Skrzuti</t>
  </si>
  <si>
    <t>OS Nikojevici</t>
  </si>
  <si>
    <t>DD Velika Sala Ravni</t>
  </si>
  <si>
    <t>MZ Ljubanje</t>
  </si>
  <si>
    <t>Kuca Svetozara Prljevica Ljubanje</t>
  </si>
  <si>
    <t>Drustveni dom Kacer</t>
  </si>
  <si>
    <t>Kuca Milije Zarica</t>
  </si>
  <si>
    <t>MZ Bela Zemla</t>
  </si>
  <si>
    <t>OS Uzice Djacka  br1</t>
  </si>
  <si>
    <t>Dom penzionera Uzice Uz.republike 5</t>
  </si>
  <si>
    <t>OS Stari grad</t>
  </si>
  <si>
    <t>Sala MZ Vuka Karadzica br 3</t>
  </si>
  <si>
    <t>JP Stan</t>
  </si>
  <si>
    <t>MZ Rosulje</t>
  </si>
  <si>
    <t>Vrtic na Pori</t>
  </si>
  <si>
    <t>Posta</t>
  </si>
  <si>
    <t>Omladinski savez</t>
  </si>
  <si>
    <t>I OS Kralja Petra II</t>
  </si>
  <si>
    <t>JKP Vodovod</t>
  </si>
  <si>
    <t>MZ Centar</t>
  </si>
  <si>
    <t>OS Nada Matic</t>
  </si>
  <si>
    <t>Centar za socijalni rad</t>
  </si>
  <si>
    <t>Skolska uprava Uzice</t>
  </si>
  <si>
    <t>Medicinska skola</t>
  </si>
  <si>
    <t>Objekat Milovana Novakovica Maneta</t>
  </si>
  <si>
    <t>Deciji vrtic Poletarac</t>
  </si>
  <si>
    <t>MZ Carina</t>
  </si>
  <si>
    <t>Dom ucenika srednjih skola</t>
  </si>
  <si>
    <t>Gradski kulturni centar</t>
  </si>
  <si>
    <t>OS Dusan Jerkovic</t>
  </si>
  <si>
    <t>SS Radoje Ljubicic</t>
  </si>
  <si>
    <t>Filijala PIO</t>
  </si>
  <si>
    <t>MZ Lipa</t>
  </si>
  <si>
    <t>MZ Krcagovo</t>
  </si>
  <si>
    <t>OS Miodrag V Matic</t>
  </si>
  <si>
    <t>Privatni objekat Nenada Mitrovica</t>
  </si>
  <si>
    <t>OS Slobodan Sekulic</t>
  </si>
  <si>
    <t>Objekat Jelisavcic Jova</t>
  </si>
  <si>
    <t>Prostorije PP Sreten Guduric</t>
  </si>
  <si>
    <t>Privatni objekat Mladena Vitorovica</t>
  </si>
  <si>
    <t>Restoran ADDA</t>
  </si>
  <si>
    <t>Gradska opstina Sevojno</t>
  </si>
  <si>
    <t>Soliter B 54</t>
  </si>
  <si>
    <t>OS Aleksa Dejovic</t>
  </si>
  <si>
    <t>Stara mesna kancelarija</t>
  </si>
  <si>
    <t>Bivsi motel pored vatrogasnog doma</t>
  </si>
  <si>
    <r>
      <t xml:space="preserve">Dom </t>
    </r>
    <r>
      <rPr>
        <b/>
        <u/>
        <sz val="14"/>
        <color theme="1"/>
        <rFont val="Arial Narrow"/>
        <family val="2"/>
      </rPr>
      <t xml:space="preserve">cenika </t>
    </r>
    <r>
      <rPr>
        <b/>
        <sz val="14"/>
        <color theme="1"/>
        <rFont val="Arial Narrow"/>
        <family val="2"/>
      </rPr>
      <t>Uzice, U</t>
    </r>
    <r>
      <rPr>
        <b/>
        <u/>
        <sz val="14"/>
        <color theme="1"/>
        <rFont val="Arial Narrow"/>
        <family val="2"/>
      </rPr>
      <t>z. republike 116</t>
    </r>
  </si>
  <si>
    <r>
      <t>Biblioteka U</t>
    </r>
    <r>
      <rPr>
        <b/>
        <u/>
        <sz val="14"/>
        <color theme="1"/>
        <rFont val="Arial Narrow"/>
        <family val="2"/>
      </rPr>
      <t>zice</t>
    </r>
  </si>
  <si>
    <t>Odbornicka mesta</t>
  </si>
  <si>
    <t>SNS</t>
  </si>
  <si>
    <t>SPS JS</t>
  </si>
  <si>
    <t>SRS</t>
  </si>
  <si>
    <t>Kuca Milisava Jolica</t>
  </si>
  <si>
    <t>doradila: Jelena Markovic</t>
  </si>
  <si>
    <t>РЕЗУЛТАТИ ИЗБОРА ЗА ОДБОРНИКЕ СКУПШТИНЕ ГРАДА УЖИЦА</t>
  </si>
  <si>
    <t>СНС ЗА НАШУ ДЕЦУ</t>
  </si>
  <si>
    <t>СПС-ЈС</t>
  </si>
  <si>
    <t>Александар Вучић</t>
  </si>
  <si>
    <t>Ивица Дачић</t>
  </si>
  <si>
    <t>Победа за Ужице</t>
  </si>
  <si>
    <t>Александар Шапић</t>
  </si>
  <si>
    <t>Ужичка Одбрамбена лига</t>
  </si>
  <si>
    <t>Михаило Крстић</t>
  </si>
  <si>
    <t>Ужичка Метла за здраву Србију</t>
  </si>
  <si>
    <t xml:space="preserve">Здрава Србија </t>
  </si>
  <si>
    <t>Милан Стаматовић</t>
  </si>
  <si>
    <t>СРС</t>
  </si>
  <si>
    <t>др Војислав Шешељ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</si>
</sst>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00"/>
  </numFmts>
  <fonts count="45">
    <font>
      <sz val="10"/>
      <name val="Arial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4"/>
      <color indexed="18"/>
      <name val="Arial Black"/>
      <family val="2"/>
    </font>
    <font>
      <b/>
      <sz val="19"/>
      <color indexed="18"/>
      <name val="Arial Narrow"/>
      <family val="2"/>
    </font>
    <font>
      <b/>
      <sz val="16"/>
      <color indexed="18"/>
      <name val="Arial Narrow"/>
      <family val="2"/>
    </font>
    <font>
      <b/>
      <i/>
      <sz val="15"/>
      <color indexed="18"/>
      <name val="Arial Narrow"/>
      <family val="2"/>
    </font>
    <font>
      <b/>
      <sz val="10"/>
      <name val="Cambria"/>
      <family val="1"/>
      <charset val="204"/>
    </font>
    <font>
      <sz val="10"/>
      <name val="Cambria"/>
      <family val="1"/>
      <charset val="204"/>
    </font>
    <font>
      <b/>
      <sz val="10"/>
      <color indexed="43"/>
      <name val="Cambria"/>
      <family val="1"/>
      <charset val="204"/>
    </font>
    <font>
      <sz val="10"/>
      <color indexed="10"/>
      <name val="Cambria"/>
      <family val="1"/>
      <charset val="204"/>
    </font>
    <font>
      <b/>
      <sz val="10"/>
      <color indexed="10"/>
      <name val="Cambria"/>
      <family val="1"/>
      <charset val="204"/>
    </font>
    <font>
      <sz val="10"/>
      <color indexed="12"/>
      <name val="Cambria"/>
      <family val="1"/>
      <charset val="204"/>
    </font>
    <font>
      <b/>
      <i/>
      <sz val="10"/>
      <color rgb="FF0000FF"/>
      <name val="Cambria"/>
      <family val="1"/>
      <charset val="204"/>
    </font>
    <font>
      <i/>
      <sz val="10"/>
      <color rgb="FF0000FF"/>
      <name val="Cambria"/>
      <family val="1"/>
      <charset val="204"/>
    </font>
    <font>
      <sz val="10"/>
      <color rgb="FF00B0F0"/>
      <name val="Cambria"/>
      <family val="1"/>
      <charset val="204"/>
    </font>
    <font>
      <b/>
      <sz val="10"/>
      <color indexed="12"/>
      <name val="Cambria"/>
      <family val="1"/>
      <charset val="204"/>
    </font>
    <font>
      <b/>
      <sz val="10"/>
      <color rgb="FF0000FF"/>
      <name val="Cambria"/>
      <family val="1"/>
      <charset val="204"/>
    </font>
    <font>
      <sz val="10"/>
      <color rgb="FF0000FF"/>
      <name val="Cambria"/>
      <family val="1"/>
      <charset val="204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b/>
      <sz val="14"/>
      <color rgb="FFFF0000"/>
      <name val="Arial Narrow"/>
      <family val="2"/>
    </font>
    <font>
      <sz val="14"/>
      <name val="Arial Narrow"/>
      <family val="2"/>
    </font>
    <font>
      <b/>
      <sz val="14"/>
      <color rgb="FFFF0000"/>
      <name val="Calibri"/>
      <family val="2"/>
      <scheme val="minor"/>
    </font>
    <font>
      <sz val="14"/>
      <color indexed="16"/>
      <name val="Arial Narrow"/>
      <family val="2"/>
    </font>
    <font>
      <b/>
      <sz val="14"/>
      <color indexed="20"/>
      <name val="Arial Narrow"/>
      <family val="2"/>
    </font>
    <font>
      <sz val="14"/>
      <color indexed="12"/>
      <name val="Arial Narrow"/>
      <family val="2"/>
      <charset val="204"/>
    </font>
    <font>
      <b/>
      <sz val="16"/>
      <name val="Cambria"/>
      <family val="1"/>
      <charset val="204"/>
    </font>
    <font>
      <b/>
      <sz val="14"/>
      <color rgb="FFFF0000"/>
      <name val="Cambria"/>
      <family val="1"/>
      <charset val="204"/>
    </font>
    <font>
      <b/>
      <sz val="14"/>
      <name val="Cambria"/>
      <family val="1"/>
      <charset val="204"/>
    </font>
    <font>
      <b/>
      <sz val="14"/>
      <color indexed="10"/>
      <name val="Cambria"/>
      <family val="1"/>
      <charset val="204"/>
    </font>
    <font>
      <u/>
      <sz val="10"/>
      <color theme="10"/>
      <name val="Arial"/>
      <family val="2"/>
      <charset val="204"/>
    </font>
    <font>
      <sz val="10"/>
      <color rgb="FF424242"/>
      <name val="Arial"/>
      <family val="2"/>
      <charset val="204"/>
    </font>
    <font>
      <b/>
      <sz val="10"/>
      <color rgb="FF424242"/>
      <name val="Arial"/>
      <family val="2"/>
      <charset val="204"/>
    </font>
    <font>
      <sz val="11"/>
      <color rgb="FFC1C1C1"/>
      <name val="Arial"/>
      <family val="2"/>
      <charset val="204"/>
    </font>
    <font>
      <b/>
      <sz val="14"/>
      <color theme="1" tint="0.34998626667073579"/>
      <name val="Arial Narrow"/>
      <family val="2"/>
    </font>
    <font>
      <b/>
      <sz val="14"/>
      <color theme="1"/>
      <name val="Arial Narrow"/>
      <family val="2"/>
    </font>
    <font>
      <b/>
      <u/>
      <sz val="14"/>
      <color theme="1"/>
      <name val="Arial Narrow"/>
      <family val="2"/>
    </font>
    <font>
      <b/>
      <sz val="14"/>
      <color theme="1" tint="0.499984740745262"/>
      <name val="Arial Narrow"/>
      <family val="2"/>
    </font>
    <font>
      <b/>
      <sz val="16"/>
      <name val="Arial Narrow"/>
      <family val="2"/>
    </font>
    <font>
      <b/>
      <sz val="14"/>
      <color rgb="FFFF0000"/>
      <name val="Arial Narrow"/>
      <family val="2"/>
      <charset val="204"/>
    </font>
    <font>
      <sz val="12"/>
      <color rgb="FF424242"/>
      <name val="Arial"/>
      <family val="2"/>
      <charset val="204"/>
    </font>
    <font>
      <sz val="10"/>
      <color theme="7" tint="0.39997558519241921"/>
      <name val="Arial Narrow"/>
      <family val="2"/>
    </font>
    <font>
      <b/>
      <i/>
      <sz val="14"/>
      <color indexed="18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E9EBED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4" borderId="0" xfId="0" applyNumberFormat="1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5" fillId="5" borderId="0" xfId="0" applyFont="1" applyFill="1" applyAlignment="1">
      <alignment horizontal="left" vertical="center"/>
    </xf>
    <xf numFmtId="0" fontId="6" fillId="5" borderId="0" xfId="0" applyFont="1" applyFill="1" applyAlignment="1">
      <alignment vertical="center"/>
    </xf>
    <xf numFmtId="0" fontId="7" fillId="5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left" vertical="center"/>
    </xf>
    <xf numFmtId="9" fontId="12" fillId="0" borderId="8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20" fillId="3" borderId="15" xfId="0" applyFont="1" applyFill="1" applyBorder="1" applyAlignment="1">
      <alignment vertical="center" wrapText="1"/>
    </xf>
    <xf numFmtId="0" fontId="21" fillId="3" borderId="15" xfId="0" applyFont="1" applyFill="1" applyBorder="1" applyAlignment="1">
      <alignment horizontal="right" vertical="center" wrapText="1"/>
    </xf>
    <xf numFmtId="0" fontId="21" fillId="3" borderId="15" xfId="0" applyNumberFormat="1" applyFont="1" applyFill="1" applyBorder="1" applyAlignment="1" applyProtection="1">
      <alignment horizontal="right" vertical="center"/>
    </xf>
    <xf numFmtId="164" fontId="22" fillId="3" borderId="15" xfId="0" applyNumberFormat="1" applyFont="1" applyFill="1" applyBorder="1" applyAlignment="1" applyProtection="1">
      <alignment vertical="center"/>
    </xf>
    <xf numFmtId="0" fontId="21" fillId="3" borderId="15" xfId="0" applyNumberFormat="1" applyFont="1" applyFill="1" applyBorder="1" applyAlignment="1">
      <alignment vertical="center"/>
    </xf>
    <xf numFmtId="0" fontId="23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3" fillId="0" borderId="0" xfId="0" applyFont="1" applyAlignment="1">
      <alignment vertical="center"/>
    </xf>
    <xf numFmtId="0" fontId="20" fillId="4" borderId="1" xfId="0" applyNumberFormat="1" applyFont="1" applyFill="1" applyBorder="1" applyAlignment="1" applyProtection="1">
      <alignment horizontal="right" vertical="center"/>
      <protection locked="0"/>
    </xf>
    <xf numFmtId="164" fontId="25" fillId="4" borderId="1" xfId="0" applyNumberFormat="1" applyFont="1" applyFill="1" applyBorder="1" applyAlignment="1" applyProtection="1">
      <alignment horizontal="right" vertical="center"/>
    </xf>
    <xf numFmtId="0" fontId="26" fillId="4" borderId="12" xfId="0" applyNumberFormat="1" applyFont="1" applyFill="1" applyBorder="1" applyAlignment="1" applyProtection="1">
      <alignment horizontal="right" vertical="center"/>
      <protection locked="0"/>
    </xf>
    <xf numFmtId="0" fontId="20" fillId="4" borderId="5" xfId="0" applyNumberFormat="1" applyFont="1" applyFill="1" applyBorder="1" applyAlignment="1" applyProtection="1">
      <alignment horizontal="right" vertical="center"/>
      <protection locked="0"/>
    </xf>
    <xf numFmtId="0" fontId="20" fillId="4" borderId="1" xfId="0" applyFont="1" applyFill="1" applyBorder="1" applyAlignment="1" applyProtection="1">
      <alignment horizontal="right" vertical="center"/>
      <protection locked="0"/>
    </xf>
    <xf numFmtId="0" fontId="20" fillId="4" borderId="2" xfId="0" applyNumberFormat="1" applyFont="1" applyFill="1" applyBorder="1" applyAlignment="1" applyProtection="1">
      <alignment horizontal="right" vertical="center"/>
      <protection locked="0"/>
    </xf>
    <xf numFmtId="0" fontId="27" fillId="4" borderId="0" xfId="0" applyNumberFormat="1" applyFont="1" applyFill="1" applyBorder="1" applyAlignment="1" applyProtection="1">
      <alignment vertical="center"/>
      <protection locked="0"/>
    </xf>
    <xf numFmtId="0" fontId="23" fillId="0" borderId="0" xfId="0" applyFont="1" applyFill="1" applyAlignment="1">
      <alignment vertical="center"/>
    </xf>
    <xf numFmtId="164" fontId="25" fillId="4" borderId="2" xfId="0" applyNumberFormat="1" applyFont="1" applyFill="1" applyBorder="1" applyAlignment="1" applyProtection="1">
      <alignment horizontal="right" vertical="center"/>
    </xf>
    <xf numFmtId="0" fontId="20" fillId="4" borderId="8" xfId="0" applyNumberFormat="1" applyFont="1" applyFill="1" applyBorder="1" applyAlignment="1" applyProtection="1">
      <alignment horizontal="right" vertical="center"/>
      <protection locked="0"/>
    </xf>
    <xf numFmtId="0" fontId="20" fillId="4" borderId="2" xfId="0" applyFont="1" applyFill="1" applyBorder="1" applyAlignment="1" applyProtection="1">
      <alignment horizontal="right" vertical="center"/>
      <protection locked="0"/>
    </xf>
    <xf numFmtId="0" fontId="30" fillId="2" borderId="2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164" fontId="31" fillId="2" borderId="8" xfId="0" applyNumberFormat="1" applyFont="1" applyFill="1" applyBorder="1" applyAlignment="1">
      <alignment horizontal="right" vertical="center"/>
    </xf>
    <xf numFmtId="164" fontId="31" fillId="2" borderId="2" xfId="0" applyNumberFormat="1" applyFont="1" applyFill="1" applyBorder="1" applyAlignment="1">
      <alignment horizontal="right" vertical="center"/>
    </xf>
    <xf numFmtId="0" fontId="28" fillId="6" borderId="2" xfId="0" applyNumberFormat="1" applyFont="1" applyFill="1" applyBorder="1" applyAlignment="1">
      <alignment horizontal="right" vertical="center" wrapText="1"/>
    </xf>
    <xf numFmtId="0" fontId="33" fillId="0" borderId="0" xfId="0" applyFont="1" applyAlignment="1">
      <alignment horizontal="left" vertical="center" wrapText="1" indent="1"/>
    </xf>
    <xf numFmtId="0" fontId="32" fillId="0" borderId="0" xfId="1" applyAlignment="1">
      <alignment horizontal="left" vertical="center" wrapText="1" indent="1"/>
    </xf>
    <xf numFmtId="0" fontId="34" fillId="0" borderId="21" xfId="0" applyFont="1" applyBorder="1" applyAlignment="1">
      <alignment horizontal="left" vertical="center" wrapText="1" indent="1"/>
    </xf>
    <xf numFmtId="14" fontId="35" fillId="0" borderId="0" xfId="0" applyNumberFormat="1" applyFont="1" applyAlignment="1">
      <alignment horizontal="left" vertical="center" wrapText="1" indent="1"/>
    </xf>
    <xf numFmtId="0" fontId="36" fillId="4" borderId="2" xfId="0" applyFont="1" applyFill="1" applyBorder="1" applyAlignment="1">
      <alignment vertical="center"/>
    </xf>
    <xf numFmtId="0" fontId="37" fillId="4" borderId="1" xfId="0" applyFont="1" applyFill="1" applyBorder="1" applyAlignment="1" applyProtection="1">
      <alignment horizontal="center" vertical="center"/>
      <protection locked="0"/>
    </xf>
    <xf numFmtId="0" fontId="37" fillId="4" borderId="2" xfId="0" applyFont="1" applyFill="1" applyBorder="1" applyAlignment="1">
      <alignment vertical="center"/>
    </xf>
    <xf numFmtId="0" fontId="37" fillId="4" borderId="2" xfId="0" applyFont="1" applyFill="1" applyBorder="1" applyAlignment="1" applyProtection="1">
      <alignment horizontal="center" vertical="center"/>
      <protection locked="0"/>
    </xf>
    <xf numFmtId="0" fontId="39" fillId="4" borderId="2" xfId="0" applyFont="1" applyFill="1" applyBorder="1" applyAlignment="1" applyProtection="1">
      <alignment horizontal="center" vertical="center"/>
      <protection locked="0"/>
    </xf>
    <xf numFmtId="0" fontId="40" fillId="3" borderId="16" xfId="0" applyFont="1" applyFill="1" applyBorder="1" applyAlignment="1" applyProtection="1">
      <alignment vertical="center"/>
    </xf>
    <xf numFmtId="0" fontId="1" fillId="4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41" fillId="7" borderId="2" xfId="0" applyFont="1" applyFill="1" applyBorder="1" applyAlignment="1">
      <alignment vertical="center"/>
    </xf>
    <xf numFmtId="0" fontId="21" fillId="4" borderId="15" xfId="0" applyNumberFormat="1" applyFont="1" applyFill="1" applyBorder="1" applyAlignment="1">
      <alignment vertical="center"/>
    </xf>
    <xf numFmtId="2" fontId="1" fillId="0" borderId="0" xfId="0" applyNumberFormat="1" applyFont="1" applyAlignment="1">
      <alignment vertical="center"/>
    </xf>
    <xf numFmtId="2" fontId="9" fillId="0" borderId="0" xfId="0" applyNumberFormat="1" applyFont="1" applyAlignment="1">
      <alignment vertical="center"/>
    </xf>
    <xf numFmtId="2" fontId="9" fillId="0" borderId="0" xfId="0" applyNumberFormat="1" applyFont="1" applyFill="1" applyAlignment="1">
      <alignment vertical="center"/>
    </xf>
    <xf numFmtId="2" fontId="23" fillId="0" borderId="0" xfId="0" applyNumberFormat="1" applyFont="1" applyAlignment="1">
      <alignment vertical="center"/>
    </xf>
    <xf numFmtId="2" fontId="1" fillId="0" borderId="0" xfId="0" applyNumberFormat="1" applyFont="1" applyFill="1" applyAlignment="1">
      <alignment vertical="center"/>
    </xf>
    <xf numFmtId="0" fontId="42" fillId="0" borderId="0" xfId="0" applyFont="1" applyAlignment="1">
      <alignment horizontal="left" vertical="center" wrapText="1" indent="1"/>
    </xf>
    <xf numFmtId="165" fontId="1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165" fontId="9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2" fontId="9" fillId="8" borderId="0" xfId="0" applyNumberFormat="1" applyFont="1" applyFill="1" applyAlignment="1">
      <alignment vertical="center"/>
    </xf>
    <xf numFmtId="0" fontId="9" fillId="8" borderId="0" xfId="0" applyFont="1" applyFill="1" applyAlignment="1">
      <alignment vertical="center"/>
    </xf>
    <xf numFmtId="165" fontId="23" fillId="9" borderId="0" xfId="0" applyNumberFormat="1" applyFont="1" applyFill="1" applyAlignment="1">
      <alignment vertical="center"/>
    </xf>
    <xf numFmtId="165" fontId="23" fillId="10" borderId="0" xfId="0" applyNumberFormat="1" applyFont="1" applyFill="1" applyAlignment="1">
      <alignment vertical="center"/>
    </xf>
    <xf numFmtId="165" fontId="23" fillId="11" borderId="0" xfId="0" applyNumberFormat="1" applyFont="1" applyFill="1" applyAlignment="1">
      <alignment vertical="center"/>
    </xf>
    <xf numFmtId="0" fontId="9" fillId="12" borderId="0" xfId="0" applyFont="1" applyFill="1" applyAlignment="1">
      <alignment vertical="center"/>
    </xf>
    <xf numFmtId="0" fontId="9" fillId="4" borderId="0" xfId="0" applyFont="1" applyFill="1" applyAlignment="1">
      <alignment horizontal="center" vertical="center" wrapText="1"/>
    </xf>
    <xf numFmtId="0" fontId="23" fillId="4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165" fontId="23" fillId="7" borderId="0" xfId="0" applyNumberFormat="1" applyFont="1" applyFill="1" applyAlignment="1">
      <alignment vertical="center"/>
    </xf>
    <xf numFmtId="165" fontId="23" fillId="14" borderId="0" xfId="0" applyNumberFormat="1" applyFont="1" applyFill="1" applyAlignment="1">
      <alignment vertical="center"/>
    </xf>
    <xf numFmtId="165" fontId="23" fillId="13" borderId="0" xfId="0" applyNumberFormat="1" applyFont="1" applyFill="1" applyAlignment="1">
      <alignment vertical="center"/>
    </xf>
    <xf numFmtId="165" fontId="23" fillId="15" borderId="0" xfId="0" applyNumberFormat="1" applyFont="1" applyFill="1" applyAlignment="1">
      <alignment vertical="center"/>
    </xf>
    <xf numFmtId="165" fontId="42" fillId="12" borderId="0" xfId="0" applyNumberFormat="1" applyFont="1" applyFill="1" applyAlignment="1">
      <alignment horizontal="left" vertical="center" wrapText="1" indent="1"/>
    </xf>
    <xf numFmtId="0" fontId="17" fillId="12" borderId="6" xfId="0" applyFont="1" applyFill="1" applyBorder="1" applyAlignment="1">
      <alignment horizontal="center" vertical="center" wrapText="1"/>
    </xf>
    <xf numFmtId="2" fontId="43" fillId="0" borderId="0" xfId="0" applyNumberFormat="1" applyFont="1" applyAlignment="1">
      <alignment vertical="center"/>
    </xf>
    <xf numFmtId="0" fontId="21" fillId="7" borderId="15" xfId="0" applyNumberFormat="1" applyFont="1" applyFill="1" applyBorder="1" applyAlignment="1">
      <alignment vertical="center"/>
    </xf>
    <xf numFmtId="0" fontId="21" fillId="7" borderId="17" xfId="0" applyNumberFormat="1" applyFont="1" applyFill="1" applyBorder="1" applyAlignment="1">
      <alignment vertical="center"/>
    </xf>
    <xf numFmtId="0" fontId="24" fillId="4" borderId="2" xfId="0" applyFont="1" applyFill="1" applyBorder="1" applyAlignment="1" applyProtection="1">
      <alignment horizontal="right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3" fillId="4" borderId="0" xfId="0" applyFont="1" applyFill="1" applyBorder="1" applyAlignment="1">
      <alignment horizontal="right" vertical="center"/>
    </xf>
    <xf numFmtId="0" fontId="11" fillId="4" borderId="18" xfId="0" applyFont="1" applyFill="1" applyBorder="1" applyAlignment="1">
      <alignment horizontal="right" vertical="center"/>
    </xf>
    <xf numFmtId="1" fontId="8" fillId="4" borderId="19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 wrapText="1"/>
    </xf>
    <xf numFmtId="1" fontId="9" fillId="4" borderId="20" xfId="0" applyNumberFormat="1" applyFont="1" applyFill="1" applyBorder="1" applyAlignment="1">
      <alignment horizontal="center" vertical="center" wrapText="1"/>
    </xf>
    <xf numFmtId="1" fontId="29" fillId="4" borderId="2" xfId="0" applyNumberFormat="1" applyFont="1" applyFill="1" applyBorder="1" applyAlignment="1">
      <alignment horizontal="center" vertical="center"/>
    </xf>
    <xf numFmtId="1" fontId="21" fillId="4" borderId="15" xfId="0" applyNumberFormat="1" applyFont="1" applyFill="1" applyBorder="1" applyAlignment="1">
      <alignment horizontal="right" vertical="center"/>
    </xf>
    <xf numFmtId="0" fontId="24" fillId="4" borderId="1" xfId="0" applyFont="1" applyFill="1" applyBorder="1" applyAlignment="1" applyProtection="1">
      <alignment horizontal="right"/>
    </xf>
    <xf numFmtId="0" fontId="44" fillId="5" borderId="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6571975930661401E-2"/>
          <c:y val="5.933932267277163E-2"/>
          <c:w val="0.94718396807541916"/>
          <c:h val="0.90139070644338515"/>
        </c:manualLayout>
      </c:layout>
      <c:barChart>
        <c:barDir val="col"/>
        <c:grouping val="clustered"/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'T1'!$H$16:$Z$16</c:f>
              <c:numCache>
                <c:formatCode>General</c:formatCode>
                <c:ptCount val="7"/>
                <c:pt idx="0">
                  <c:v>17672</c:v>
                </c:pt>
                <c:pt idx="1">
                  <c:v>3168</c:v>
                </c:pt>
                <c:pt idx="2">
                  <c:v>1190</c:v>
                </c:pt>
                <c:pt idx="3">
                  <c:v>1048</c:v>
                </c:pt>
                <c:pt idx="4">
                  <c:v>934</c:v>
                </c:pt>
                <c:pt idx="5">
                  <c:v>6828</c:v>
                </c:pt>
                <c:pt idx="6">
                  <c:v>507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96B1-4AEF-9947-1FE5F09DE94F}"/>
            </c:ext>
          </c:extLst>
        </c:ser>
        <c:gapWidth val="0"/>
        <c:axId val="125012224"/>
        <c:axId val="125026304"/>
      </c:barChart>
      <c:catAx>
        <c:axId val="125012224"/>
        <c:scaling>
          <c:orientation val="minMax"/>
        </c:scaling>
        <c:delete val="1"/>
        <c:axPos val="b"/>
        <c:majorGridlines/>
        <c:tickLblPos val="none"/>
        <c:crossAx val="125026304"/>
        <c:crosses val="autoZero"/>
        <c:auto val="1"/>
        <c:lblAlgn val="ctr"/>
        <c:lblOffset val="100"/>
      </c:catAx>
      <c:valAx>
        <c:axId val="125026304"/>
        <c:scaling>
          <c:orientation val="minMax"/>
          <c:max val="6000"/>
          <c:min val="0"/>
        </c:scaling>
        <c:axPos val="l"/>
        <c:majorGridlines/>
        <c:numFmt formatCode="General" sourceLinked="1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25012224"/>
        <c:crosses val="autoZero"/>
        <c:crossBetween val="between"/>
        <c:majorUnit val="1000"/>
      </c:valAx>
    </c:plotArea>
    <c:plotVisOnly val="1"/>
    <c:dispBlanksAs val="gap"/>
  </c:chart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0</xdr:rowOff>
    </xdr:from>
    <xdr:to>
      <xdr:col>25</xdr:col>
      <xdr:colOff>266700</xdr:colOff>
      <xdr:row>9</xdr:row>
      <xdr:rowOff>19050</xdr:rowOff>
    </xdr:to>
    <xdr:graphicFrame macro="">
      <xdr:nvGraphicFramePr>
        <xdr:cNvPr id="2712" name="Chart 173">
          <a:extLst>
            <a:ext uri="{FF2B5EF4-FFF2-40B4-BE49-F238E27FC236}">
              <a16:creationId xmlns="" xmlns:a16="http://schemas.microsoft.com/office/drawing/2014/main" id="{D5C5128D-8533-4D65-AB40-4D296D385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12"/>
  </sheetPr>
  <dimension ref="A1:AL106"/>
  <sheetViews>
    <sheetView showGridLines="0" showZeros="0" tabSelected="1" zoomScaleNormal="100" zoomScaleSheetLayoutView="80" zoomScalePageLayoutView="91" workbookViewId="0">
      <selection activeCell="G11" sqref="G11"/>
    </sheetView>
  </sheetViews>
  <sheetFormatPr defaultRowHeight="12.75"/>
  <cols>
    <col min="1" max="1" width="4.5703125" style="20" customWidth="1"/>
    <col min="2" max="2" width="41.42578125" style="3" customWidth="1"/>
    <col min="3" max="3" width="9" style="112" customWidth="1"/>
    <col min="4" max="4" width="10.28515625" style="3" customWidth="1"/>
    <col min="5" max="5" width="6" style="3" hidden="1" customWidth="1"/>
    <col min="6" max="6" width="8.5703125" style="3" customWidth="1"/>
    <col min="7" max="7" width="11.140625" style="3" customWidth="1"/>
    <col min="8" max="10" width="12.42578125" style="3" bestFit="1" customWidth="1"/>
    <col min="11" max="11" width="12" style="3" customWidth="1"/>
    <col min="12" max="12" width="13.7109375" style="3" customWidth="1"/>
    <col min="13" max="13" width="10.7109375" style="3" customWidth="1"/>
    <col min="14" max="14" width="12.42578125" style="3" bestFit="1" customWidth="1"/>
    <col min="15" max="24" width="5.7109375" style="3" hidden="1" customWidth="1"/>
    <col min="25" max="25" width="11" style="3" hidden="1" customWidth="1"/>
    <col min="26" max="26" width="14.28515625" style="3" hidden="1" customWidth="1"/>
    <col min="27" max="27" width="14.28515625" style="6" hidden="1" customWidth="1"/>
    <col min="28" max="28" width="7.7109375" style="3" hidden="1" customWidth="1"/>
    <col min="29" max="29" width="13.5703125" style="98" hidden="1" customWidth="1"/>
    <col min="30" max="30" width="11.28515625" style="3" hidden="1" customWidth="1"/>
    <col min="31" max="31" width="10.85546875" style="103" hidden="1" customWidth="1"/>
    <col min="32" max="32" width="0" style="3" hidden="1" customWidth="1"/>
    <col min="33" max="35" width="10.85546875" style="3" hidden="1" customWidth="1"/>
    <col min="36" max="36" width="11.5703125" style="3" hidden="1" customWidth="1"/>
    <col min="37" max="37" width="10.85546875" style="3" hidden="1" customWidth="1"/>
    <col min="38" max="16384" width="9.140625" style="3"/>
  </cols>
  <sheetData>
    <row r="1" spans="1:37" s="1" customFormat="1" ht="21" customHeight="1">
      <c r="A1" s="10"/>
      <c r="B1" s="10"/>
      <c r="C1" s="123"/>
      <c r="D1" s="10"/>
      <c r="E1" s="10"/>
      <c r="F1" s="10"/>
      <c r="G1" s="15"/>
      <c r="AA1" s="6"/>
      <c r="AB1" s="3"/>
      <c r="AC1" s="94"/>
      <c r="AE1" s="100"/>
    </row>
    <row r="2" spans="1:37" s="1" customFormat="1" ht="14.25" customHeight="1">
      <c r="A2" s="13"/>
      <c r="B2" s="11"/>
      <c r="C2" s="124"/>
      <c r="D2" s="11"/>
      <c r="E2" s="11"/>
      <c r="F2" s="11"/>
      <c r="G2" s="16"/>
      <c r="AA2" s="6"/>
      <c r="AB2" s="3"/>
      <c r="AC2" s="94"/>
      <c r="AE2" s="100"/>
    </row>
    <row r="3" spans="1:37" s="1" customFormat="1" ht="24.75" customHeight="1">
      <c r="A3" s="13"/>
      <c r="B3" s="11"/>
      <c r="C3" s="124"/>
      <c r="D3" s="11"/>
      <c r="E3" s="11"/>
      <c r="F3" s="11"/>
      <c r="G3" s="16"/>
      <c r="AA3" s="6"/>
      <c r="AB3" s="3"/>
      <c r="AC3" s="119" t="s">
        <v>106</v>
      </c>
      <c r="AE3" s="100"/>
    </row>
    <row r="4" spans="1:37" s="1" customFormat="1" ht="24.75" customHeight="1">
      <c r="A4" s="11"/>
      <c r="B4" s="11"/>
      <c r="C4" s="124"/>
      <c r="D4" s="11"/>
      <c r="E4" s="11"/>
      <c r="F4" s="11"/>
      <c r="G4" s="16"/>
      <c r="AA4" s="6"/>
      <c r="AB4" s="3"/>
      <c r="AC4" s="94"/>
      <c r="AE4" s="100"/>
    </row>
    <row r="5" spans="1:37" s="1" customFormat="1" ht="18" customHeight="1">
      <c r="A5" s="10"/>
      <c r="B5" s="10"/>
      <c r="C5" s="123"/>
      <c r="D5" s="10"/>
      <c r="E5" s="10"/>
      <c r="F5" s="10"/>
      <c r="G5" s="15"/>
      <c r="AA5" s="6"/>
      <c r="AB5" s="3"/>
      <c r="AC5" s="94"/>
      <c r="AE5" s="100"/>
    </row>
    <row r="6" spans="1:37" s="1" customFormat="1" ht="15.75" customHeight="1">
      <c r="A6" s="12"/>
      <c r="B6" s="12"/>
      <c r="C6" s="125"/>
      <c r="D6" s="12"/>
      <c r="E6" s="12"/>
      <c r="F6" s="12"/>
      <c r="G6" s="17"/>
      <c r="AA6" s="6"/>
      <c r="AB6" s="3"/>
      <c r="AC6" s="94"/>
      <c r="AE6" s="100"/>
    </row>
    <row r="7" spans="1:37" s="1" customFormat="1" ht="18" customHeight="1">
      <c r="A7" s="135" t="s">
        <v>107</v>
      </c>
      <c r="B7" s="135"/>
      <c r="C7" s="135"/>
      <c r="D7" s="135"/>
      <c r="E7" s="135"/>
      <c r="F7" s="135"/>
      <c r="G7" s="18"/>
      <c r="AA7" s="6"/>
      <c r="AB7" s="3"/>
      <c r="AC7" s="94"/>
      <c r="AE7" s="100"/>
    </row>
    <row r="8" spans="1:37" s="1" customFormat="1" ht="24.75" customHeight="1">
      <c r="A8" s="14"/>
      <c r="B8" s="14"/>
      <c r="C8" s="126"/>
      <c r="D8" s="14"/>
      <c r="E8" s="14"/>
      <c r="F8" s="14"/>
      <c r="G8" s="19"/>
      <c r="AA8" s="7"/>
      <c r="AB8" s="3"/>
      <c r="AC8" s="94"/>
      <c r="AE8" s="100"/>
    </row>
    <row r="9" spans="1:37" s="1" customFormat="1" ht="7.5" customHeight="1">
      <c r="C9" s="127"/>
      <c r="D9" s="5"/>
      <c r="E9" s="4"/>
      <c r="F9" s="2"/>
      <c r="G9" s="3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8"/>
      <c r="AB9" s="3"/>
      <c r="AC9" s="94"/>
      <c r="AD9" s="81"/>
      <c r="AE9" s="100"/>
    </row>
    <row r="10" spans="1:37" s="23" customFormat="1" ht="23.1" customHeight="1">
      <c r="A10" s="142" t="s">
        <v>4</v>
      </c>
      <c r="B10" s="142"/>
      <c r="C10" s="137"/>
      <c r="D10" s="143"/>
      <c r="E10" s="143"/>
      <c r="F10" s="143"/>
      <c r="G10" s="144"/>
      <c r="H10" s="136" t="s">
        <v>5</v>
      </c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21"/>
      <c r="AB10" s="22"/>
      <c r="AC10" s="95"/>
      <c r="AD10" s="80"/>
      <c r="AE10" s="101"/>
    </row>
    <row r="11" spans="1:37" s="22" customFormat="1" ht="23.1" customHeight="1">
      <c r="A11" s="24"/>
      <c r="B11" s="25"/>
      <c r="C11" s="128"/>
      <c r="D11" s="26">
        <f>COUNTA(D17:D106)</f>
        <v>90</v>
      </c>
      <c r="E11" s="27">
        <f>+D11/54</f>
        <v>1.6666666666666667</v>
      </c>
      <c r="F11" s="28"/>
      <c r="G11" s="29" t="s">
        <v>7</v>
      </c>
      <c r="H11" s="30">
        <f t="shared" ref="H11:Z11" si="0">RANK(H16,$H16:$Z16,0)</f>
        <v>1</v>
      </c>
      <c r="I11" s="31">
        <f t="shared" si="0"/>
        <v>3</v>
      </c>
      <c r="J11" s="32">
        <f t="shared" si="0"/>
        <v>4</v>
      </c>
      <c r="K11" s="32">
        <f>RANK(K44,$H16:$Z16,0)</f>
        <v>10</v>
      </c>
      <c r="L11" s="32">
        <f t="shared" si="0"/>
        <v>6</v>
      </c>
      <c r="M11" s="31">
        <f t="shared" si="0"/>
        <v>2</v>
      </c>
      <c r="N11" s="31">
        <f t="shared" si="0"/>
        <v>7</v>
      </c>
      <c r="O11" s="31">
        <f t="shared" si="0"/>
        <v>10</v>
      </c>
      <c r="P11" s="31">
        <f t="shared" si="0"/>
        <v>10</v>
      </c>
      <c r="Q11" s="31">
        <f t="shared" si="0"/>
        <v>10</v>
      </c>
      <c r="R11" s="31">
        <f t="shared" si="0"/>
        <v>10</v>
      </c>
      <c r="S11" s="31">
        <f t="shared" si="0"/>
        <v>10</v>
      </c>
      <c r="T11" s="31">
        <f t="shared" si="0"/>
        <v>10</v>
      </c>
      <c r="U11" s="31">
        <f t="shared" si="0"/>
        <v>10</v>
      </c>
      <c r="V11" s="31">
        <f t="shared" si="0"/>
        <v>10</v>
      </c>
      <c r="W11" s="31">
        <f t="shared" si="0"/>
        <v>10</v>
      </c>
      <c r="X11" s="31">
        <f t="shared" si="0"/>
        <v>9</v>
      </c>
      <c r="Y11" s="31">
        <f t="shared" si="0"/>
        <v>8</v>
      </c>
      <c r="Z11" s="31">
        <f t="shared" si="0"/>
        <v>19</v>
      </c>
      <c r="AA11" s="33"/>
      <c r="AB11" s="34"/>
      <c r="AC11" s="96"/>
      <c r="AD11" s="81"/>
      <c r="AE11" s="102"/>
    </row>
    <row r="12" spans="1:37" s="23" customFormat="1" ht="23.1" customHeight="1">
      <c r="A12" s="35"/>
      <c r="B12" s="36"/>
      <c r="C12" s="129">
        <v>15</v>
      </c>
      <c r="D12" s="140">
        <v>16</v>
      </c>
      <c r="E12" s="141"/>
      <c r="F12" s="37">
        <v>17.100000000000001</v>
      </c>
      <c r="G12" s="38">
        <v>17.2</v>
      </c>
      <c r="H12" s="39">
        <v>1</v>
      </c>
      <c r="I12" s="40">
        <v>2</v>
      </c>
      <c r="J12" s="40">
        <v>3</v>
      </c>
      <c r="K12" s="40">
        <v>4</v>
      </c>
      <c r="L12" s="40">
        <v>5</v>
      </c>
      <c r="M12" s="40">
        <v>6</v>
      </c>
      <c r="N12" s="40">
        <v>7</v>
      </c>
      <c r="O12" s="40"/>
      <c r="P12" s="40"/>
      <c r="Q12" s="40"/>
      <c r="R12" s="40"/>
      <c r="S12" s="40"/>
      <c r="T12" s="41"/>
      <c r="U12" s="41"/>
      <c r="V12" s="40"/>
      <c r="W12" s="40"/>
      <c r="X12" s="40"/>
      <c r="Y12" s="40"/>
      <c r="Z12" s="40"/>
      <c r="AA12" s="33"/>
      <c r="AB12" s="22"/>
      <c r="AC12" s="95"/>
      <c r="AD12" s="80"/>
      <c r="AE12" s="101"/>
    </row>
    <row r="13" spans="1:37" s="22" customFormat="1" ht="37.5" customHeight="1" thickBot="1">
      <c r="A13" s="145" t="s">
        <v>2</v>
      </c>
      <c r="B13" s="145" t="s">
        <v>3</v>
      </c>
      <c r="C13" s="130" t="s">
        <v>8</v>
      </c>
      <c r="D13" s="138" t="s">
        <v>13</v>
      </c>
      <c r="E13" s="139"/>
      <c r="F13" s="42" t="s">
        <v>11</v>
      </c>
      <c r="G13" s="43" t="s">
        <v>12</v>
      </c>
      <c r="H13" s="44" t="s">
        <v>108</v>
      </c>
      <c r="I13" s="45" t="s">
        <v>109</v>
      </c>
      <c r="J13" s="45" t="s">
        <v>112</v>
      </c>
      <c r="K13" s="45" t="s">
        <v>114</v>
      </c>
      <c r="L13" s="45" t="s">
        <v>116</v>
      </c>
      <c r="M13" s="45" t="s">
        <v>117</v>
      </c>
      <c r="N13" s="45" t="s">
        <v>119</v>
      </c>
      <c r="O13" s="45"/>
      <c r="P13" s="45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7"/>
      <c r="AC13" s="96"/>
      <c r="AD13" s="82"/>
      <c r="AE13" s="102"/>
    </row>
    <row r="14" spans="1:37" s="22" customFormat="1" ht="26.25" customHeight="1">
      <c r="A14" s="145"/>
      <c r="B14" s="145"/>
      <c r="C14" s="131" t="s">
        <v>9</v>
      </c>
      <c r="D14" s="146" t="s">
        <v>9</v>
      </c>
      <c r="E14" s="147"/>
      <c r="F14" s="48" t="s">
        <v>10</v>
      </c>
      <c r="G14" s="49" t="s">
        <v>10</v>
      </c>
      <c r="H14" s="50" t="s">
        <v>110</v>
      </c>
      <c r="I14" s="51" t="s">
        <v>111</v>
      </c>
      <c r="J14" s="51" t="s">
        <v>113</v>
      </c>
      <c r="K14" s="51" t="s">
        <v>115</v>
      </c>
      <c r="L14" s="52"/>
      <c r="M14" s="51" t="s">
        <v>118</v>
      </c>
      <c r="N14" s="51" t="s">
        <v>120</v>
      </c>
      <c r="O14" s="51"/>
      <c r="P14" s="51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47"/>
      <c r="AC14" s="96"/>
      <c r="AD14" s="83"/>
      <c r="AE14" s="102"/>
    </row>
    <row r="15" spans="1:37" s="23" customFormat="1" ht="23.1" customHeight="1">
      <c r="A15" s="145"/>
      <c r="B15" s="145"/>
      <c r="C15" s="132" t="s">
        <v>1</v>
      </c>
      <c r="D15" s="75" t="s">
        <v>1</v>
      </c>
      <c r="E15" s="75" t="s">
        <v>0</v>
      </c>
      <c r="F15" s="75" t="s">
        <v>1</v>
      </c>
      <c r="G15" s="76" t="s">
        <v>1</v>
      </c>
      <c r="H15" s="77">
        <f>+H16/$D16</f>
        <v>0.54837708682430331</v>
      </c>
      <c r="I15" s="78">
        <f>+I16/$D16</f>
        <v>9.8305715881586292E-2</v>
      </c>
      <c r="J15" s="78">
        <f>+J16/$D16</f>
        <v>3.6926705144914043E-2</v>
      </c>
      <c r="K15" s="78">
        <f>+K16/$D16</f>
        <v>3.2520325203252036E-2</v>
      </c>
      <c r="L15" s="78">
        <f t="shared" ref="L15:Z15" si="1">+L16/$D16</f>
        <v>2.8982808912058587E-2</v>
      </c>
      <c r="M15" s="78">
        <f t="shared" si="1"/>
        <v>0.21187860733569167</v>
      </c>
      <c r="N15" s="78">
        <f t="shared" si="1"/>
        <v>1.5732638242412958E-2</v>
      </c>
      <c r="O15" s="54">
        <f t="shared" si="1"/>
        <v>0</v>
      </c>
      <c r="P15" s="54">
        <f t="shared" si="1"/>
        <v>0</v>
      </c>
      <c r="Q15" s="54">
        <f t="shared" si="1"/>
        <v>0</v>
      </c>
      <c r="R15" s="54">
        <f t="shared" si="1"/>
        <v>0</v>
      </c>
      <c r="S15" s="54">
        <f t="shared" si="1"/>
        <v>0</v>
      </c>
      <c r="T15" s="54">
        <f t="shared" si="1"/>
        <v>0</v>
      </c>
      <c r="U15" s="54">
        <f t="shared" si="1"/>
        <v>0</v>
      </c>
      <c r="V15" s="54">
        <f t="shared" si="1"/>
        <v>0</v>
      </c>
      <c r="W15" s="54">
        <f t="shared" si="1"/>
        <v>0</v>
      </c>
      <c r="X15" s="54">
        <v>0.02</v>
      </c>
      <c r="Y15" s="54">
        <f t="shared" si="1"/>
        <v>2.0790665921926396E-3</v>
      </c>
      <c r="Z15" s="54">
        <f t="shared" si="1"/>
        <v>-6.6747346862781609E-2</v>
      </c>
      <c r="AA15" s="79" t="s">
        <v>14</v>
      </c>
      <c r="AB15" s="55"/>
      <c r="AC15" s="104" t="s">
        <v>102</v>
      </c>
      <c r="AD15" s="99"/>
      <c r="AE15" s="117" t="s">
        <v>103</v>
      </c>
      <c r="AF15" s="110" t="s">
        <v>101</v>
      </c>
      <c r="AG15" s="105" t="s">
        <v>17</v>
      </c>
      <c r="AH15" s="118" t="s">
        <v>18</v>
      </c>
      <c r="AI15" s="118" t="s">
        <v>15</v>
      </c>
      <c r="AJ15" s="118" t="s">
        <v>16</v>
      </c>
      <c r="AK15" s="109" t="s">
        <v>104</v>
      </c>
    </row>
    <row r="16" spans="1:37" s="63" customFormat="1" ht="17.25" customHeight="1" thickBot="1">
      <c r="A16" s="56"/>
      <c r="B16" s="57" t="s">
        <v>6</v>
      </c>
      <c r="C16" s="133">
        <f>SUM(C17:C106)</f>
        <v>65701</v>
      </c>
      <c r="D16" s="58">
        <f>SUM(D17:D106)</f>
        <v>32226</v>
      </c>
      <c r="E16" s="59" t="e">
        <f>+D16/#REF!</f>
        <v>#REF!</v>
      </c>
      <c r="F16" s="60">
        <v>877</v>
      </c>
      <c r="G16" s="89">
        <v>31347</v>
      </c>
      <c r="H16" s="121">
        <f t="shared" ref="H16:N16" si="2">SUM(H17:H106)</f>
        <v>17672</v>
      </c>
      <c r="I16" s="120">
        <f t="shared" si="2"/>
        <v>3168</v>
      </c>
      <c r="J16" s="120">
        <f t="shared" si="2"/>
        <v>1190</v>
      </c>
      <c r="K16" s="92">
        <f t="shared" si="2"/>
        <v>1048</v>
      </c>
      <c r="L16" s="120">
        <f t="shared" si="2"/>
        <v>934</v>
      </c>
      <c r="M16" s="120">
        <f t="shared" si="2"/>
        <v>6828</v>
      </c>
      <c r="N16" s="120">
        <f t="shared" si="2"/>
        <v>507</v>
      </c>
      <c r="O16" s="60">
        <f t="shared" ref="O16:U16" si="3">SUM(O17:O70)</f>
        <v>0</v>
      </c>
      <c r="P16" s="60">
        <f t="shared" si="3"/>
        <v>0</v>
      </c>
      <c r="Q16" s="60">
        <f t="shared" si="3"/>
        <v>0</v>
      </c>
      <c r="R16" s="60">
        <f t="shared" si="3"/>
        <v>0</v>
      </c>
      <c r="S16" s="60">
        <f t="shared" si="3"/>
        <v>0</v>
      </c>
      <c r="T16" s="60">
        <f t="shared" si="3"/>
        <v>0</v>
      </c>
      <c r="U16" s="60">
        <f t="shared" si="3"/>
        <v>0</v>
      </c>
      <c r="V16" s="60">
        <f>SUM(V17:V70)</f>
        <v>0</v>
      </c>
      <c r="W16" s="60">
        <f>SUM(W17:W70)</f>
        <v>0</v>
      </c>
      <c r="X16" s="60">
        <v>25.1</v>
      </c>
      <c r="Y16" s="60">
        <v>67</v>
      </c>
      <c r="Z16" s="60">
        <f>SUM(Z17:Z70)</f>
        <v>-2151</v>
      </c>
      <c r="AA16" s="61"/>
      <c r="AB16" s="62"/>
      <c r="AC16" s="114">
        <f>$H$16/AF16</f>
        <v>17672</v>
      </c>
      <c r="AD16" s="97"/>
      <c r="AE16" s="113">
        <f>$I$16/AF16</f>
        <v>3168</v>
      </c>
      <c r="AF16" s="111">
        <v>1</v>
      </c>
      <c r="AG16" s="108">
        <f>$J$16/AF16</f>
        <v>1190</v>
      </c>
      <c r="AH16" s="106">
        <f>$K$16/AF16</f>
        <v>1048</v>
      </c>
      <c r="AI16" s="115">
        <f>$L$16/AF16</f>
        <v>934</v>
      </c>
      <c r="AJ16" s="107">
        <f>$M$16/AF16</f>
        <v>6828</v>
      </c>
      <c r="AK16" s="116">
        <f>$N$16/AF16</f>
        <v>507</v>
      </c>
    </row>
    <row r="17" spans="1:37" s="63" customFormat="1" ht="15" customHeight="1">
      <c r="A17" s="85">
        <v>1</v>
      </c>
      <c r="B17" s="86" t="s">
        <v>19</v>
      </c>
      <c r="C17" s="134">
        <v>266</v>
      </c>
      <c r="D17" s="64">
        <v>135</v>
      </c>
      <c r="E17" s="65"/>
      <c r="F17" s="64">
        <v>3</v>
      </c>
      <c r="G17" s="66">
        <v>132</v>
      </c>
      <c r="H17" s="67">
        <v>83</v>
      </c>
      <c r="I17" s="68">
        <v>12</v>
      </c>
      <c r="J17" s="68">
        <v>4</v>
      </c>
      <c r="K17" s="68">
        <v>2</v>
      </c>
      <c r="L17" s="68"/>
      <c r="M17" s="68">
        <v>28</v>
      </c>
      <c r="N17" s="68">
        <v>3</v>
      </c>
      <c r="O17" s="68"/>
      <c r="P17" s="68"/>
      <c r="Q17" s="68"/>
      <c r="R17" s="68"/>
      <c r="S17" s="68"/>
      <c r="T17" s="68"/>
      <c r="U17" s="68"/>
      <c r="V17" s="68"/>
      <c r="W17" s="68"/>
      <c r="X17" s="68">
        <v>1</v>
      </c>
      <c r="Y17" s="68">
        <v>500</v>
      </c>
      <c r="Z17" s="69">
        <f t="shared" ref="Z17:Z49" si="4">+G17-SUM(H17:Y17)</f>
        <v>-501</v>
      </c>
      <c r="AA17" s="70" t="str">
        <f t="shared" ref="AA17:AA48" si="5">IF(G17=SUM(H17:Z17),"","?")</f>
        <v/>
      </c>
      <c r="AB17" s="71"/>
      <c r="AC17" s="114">
        <f t="shared" ref="AC17:AC23" si="6">$H$16/AF17</f>
        <v>8836</v>
      </c>
      <c r="AD17" s="97"/>
      <c r="AE17" s="113">
        <f t="shared" ref="AE17:AE80" si="7">$I$16/AF17</f>
        <v>1584</v>
      </c>
      <c r="AF17" s="111">
        <v>2</v>
      </c>
      <c r="AG17" s="108">
        <f>$J$16/AF17</f>
        <v>595</v>
      </c>
      <c r="AH17" s="106">
        <f t="shared" ref="AH17:AH80" si="8">$K$16/AF17</f>
        <v>524</v>
      </c>
      <c r="AI17" s="115">
        <f t="shared" ref="AI17:AI80" si="9">$L$16/AF17</f>
        <v>467</v>
      </c>
      <c r="AJ17" s="107">
        <f t="shared" ref="AJ17:AJ80" si="10">$M$16/AF17</f>
        <v>3414</v>
      </c>
      <c r="AK17" s="116">
        <f t="shared" ref="AK17:AK80" si="11">$N$16/AF17</f>
        <v>253.5</v>
      </c>
    </row>
    <row r="18" spans="1:37" s="63" customFormat="1" ht="15" customHeight="1">
      <c r="A18" s="87">
        <v>2</v>
      </c>
      <c r="B18" s="86" t="s">
        <v>20</v>
      </c>
      <c r="C18" s="122">
        <v>169</v>
      </c>
      <c r="D18" s="69">
        <v>96</v>
      </c>
      <c r="E18" s="72"/>
      <c r="F18" s="69">
        <v>2</v>
      </c>
      <c r="G18" s="66">
        <v>94</v>
      </c>
      <c r="H18" s="73">
        <v>68</v>
      </c>
      <c r="I18" s="74">
        <v>3</v>
      </c>
      <c r="J18" s="69">
        <v>4</v>
      </c>
      <c r="K18" s="69"/>
      <c r="L18" s="69"/>
      <c r="M18" s="69">
        <v>19</v>
      </c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>
        <v>744</v>
      </c>
      <c r="Y18" s="69">
        <v>111</v>
      </c>
      <c r="Z18" s="69">
        <f t="shared" si="4"/>
        <v>-855</v>
      </c>
      <c r="AA18" s="70" t="str">
        <f t="shared" si="5"/>
        <v/>
      </c>
      <c r="AB18" s="71"/>
      <c r="AC18" s="114">
        <f t="shared" si="6"/>
        <v>5890.666666666667</v>
      </c>
      <c r="AD18" s="97"/>
      <c r="AE18" s="113">
        <f t="shared" si="7"/>
        <v>1056</v>
      </c>
      <c r="AF18" s="111">
        <v>3</v>
      </c>
      <c r="AG18" s="108">
        <f t="shared" ref="AG18:AG81" si="12">$J$16/AF18</f>
        <v>396.66666666666669</v>
      </c>
      <c r="AH18" s="106">
        <f t="shared" si="8"/>
        <v>349.33333333333331</v>
      </c>
      <c r="AI18" s="115">
        <f t="shared" si="9"/>
        <v>311.33333333333331</v>
      </c>
      <c r="AJ18" s="107">
        <f t="shared" si="10"/>
        <v>2276</v>
      </c>
      <c r="AK18" s="116">
        <f t="shared" si="11"/>
        <v>169</v>
      </c>
    </row>
    <row r="19" spans="1:37" s="63" customFormat="1" ht="15" customHeight="1">
      <c r="A19" s="87">
        <v>3</v>
      </c>
      <c r="B19" s="86" t="s">
        <v>21</v>
      </c>
      <c r="C19" s="122">
        <v>186</v>
      </c>
      <c r="D19" s="69">
        <v>93</v>
      </c>
      <c r="E19" s="72"/>
      <c r="F19" s="69">
        <v>8</v>
      </c>
      <c r="G19" s="66">
        <v>85</v>
      </c>
      <c r="H19" s="73">
        <v>45</v>
      </c>
      <c r="I19" s="74">
        <v>3</v>
      </c>
      <c r="J19" s="69">
        <v>1</v>
      </c>
      <c r="K19" s="69">
        <v>1</v>
      </c>
      <c r="L19" s="69">
        <v>2</v>
      </c>
      <c r="M19" s="69">
        <v>30</v>
      </c>
      <c r="N19" s="69">
        <v>3</v>
      </c>
      <c r="O19" s="69"/>
      <c r="P19" s="69"/>
      <c r="Q19" s="69"/>
      <c r="R19" s="69"/>
      <c r="S19" s="69"/>
      <c r="T19" s="69"/>
      <c r="U19" s="69"/>
      <c r="V19" s="69"/>
      <c r="W19" s="69"/>
      <c r="X19" s="69">
        <v>1</v>
      </c>
      <c r="Y19" s="69">
        <v>111</v>
      </c>
      <c r="Z19" s="69">
        <f t="shared" si="4"/>
        <v>-112</v>
      </c>
      <c r="AA19" s="70" t="str">
        <f t="shared" si="5"/>
        <v/>
      </c>
      <c r="AB19" s="71"/>
      <c r="AC19" s="114">
        <f t="shared" si="6"/>
        <v>4418</v>
      </c>
      <c r="AD19" s="97"/>
      <c r="AE19" s="113">
        <f t="shared" si="7"/>
        <v>792</v>
      </c>
      <c r="AF19" s="111">
        <v>4</v>
      </c>
      <c r="AG19" s="108">
        <f t="shared" si="12"/>
        <v>297.5</v>
      </c>
      <c r="AH19" s="106">
        <f t="shared" si="8"/>
        <v>262</v>
      </c>
      <c r="AI19" s="115">
        <f t="shared" si="9"/>
        <v>233.5</v>
      </c>
      <c r="AJ19" s="107">
        <f t="shared" si="10"/>
        <v>1707</v>
      </c>
      <c r="AK19" s="116">
        <f t="shared" si="11"/>
        <v>126.75</v>
      </c>
    </row>
    <row r="20" spans="1:37" s="63" customFormat="1" ht="15" customHeight="1">
      <c r="A20" s="87">
        <v>4</v>
      </c>
      <c r="B20" s="86" t="s">
        <v>22</v>
      </c>
      <c r="C20" s="122">
        <v>176</v>
      </c>
      <c r="D20" s="69">
        <v>96</v>
      </c>
      <c r="E20" s="72"/>
      <c r="F20" s="69">
        <v>2</v>
      </c>
      <c r="G20" s="66">
        <v>94</v>
      </c>
      <c r="H20" s="73">
        <v>62</v>
      </c>
      <c r="I20" s="74">
        <v>7</v>
      </c>
      <c r="J20" s="74">
        <v>5</v>
      </c>
      <c r="K20" s="74"/>
      <c r="L20" s="74">
        <v>3</v>
      </c>
      <c r="M20" s="74">
        <v>16</v>
      </c>
      <c r="N20" s="74">
        <v>1</v>
      </c>
      <c r="O20" s="74"/>
      <c r="P20" s="74"/>
      <c r="Q20" s="74"/>
      <c r="R20" s="74"/>
      <c r="S20" s="74"/>
      <c r="T20" s="74"/>
      <c r="U20" s="74"/>
      <c r="V20" s="74"/>
      <c r="W20" s="74"/>
      <c r="X20" s="74">
        <v>2</v>
      </c>
      <c r="Y20" s="74">
        <v>50</v>
      </c>
      <c r="Z20" s="69">
        <f t="shared" si="4"/>
        <v>-52</v>
      </c>
      <c r="AA20" s="70" t="str">
        <f t="shared" si="5"/>
        <v/>
      </c>
      <c r="AB20" s="71"/>
      <c r="AC20" s="114">
        <f t="shared" si="6"/>
        <v>3534.4</v>
      </c>
      <c r="AD20" s="97"/>
      <c r="AE20" s="113">
        <f t="shared" si="7"/>
        <v>633.6</v>
      </c>
      <c r="AF20" s="111">
        <v>5</v>
      </c>
      <c r="AG20" s="108">
        <f t="shared" si="12"/>
        <v>238</v>
      </c>
      <c r="AH20" s="106">
        <f t="shared" si="8"/>
        <v>209.6</v>
      </c>
      <c r="AI20" s="115">
        <f t="shared" si="9"/>
        <v>186.8</v>
      </c>
      <c r="AJ20" s="107">
        <f t="shared" si="10"/>
        <v>1365.6</v>
      </c>
      <c r="AK20" s="116">
        <f t="shared" si="11"/>
        <v>101.4</v>
      </c>
    </row>
    <row r="21" spans="1:37" s="63" customFormat="1" ht="15" customHeight="1">
      <c r="A21" s="87">
        <v>5</v>
      </c>
      <c r="B21" s="86" t="s">
        <v>23</v>
      </c>
      <c r="C21" s="122">
        <v>510</v>
      </c>
      <c r="D21" s="69">
        <v>268</v>
      </c>
      <c r="E21" s="72"/>
      <c r="F21" s="69">
        <v>6</v>
      </c>
      <c r="G21" s="66">
        <v>262</v>
      </c>
      <c r="H21" s="73">
        <v>139</v>
      </c>
      <c r="I21" s="74">
        <v>46</v>
      </c>
      <c r="J21" s="69">
        <v>9</v>
      </c>
      <c r="K21" s="69">
        <v>1</v>
      </c>
      <c r="L21" s="69">
        <v>13</v>
      </c>
      <c r="M21" s="69">
        <v>46</v>
      </c>
      <c r="N21" s="69">
        <v>8</v>
      </c>
      <c r="O21" s="69"/>
      <c r="P21" s="69"/>
      <c r="Q21" s="69"/>
      <c r="R21" s="69"/>
      <c r="S21" s="69"/>
      <c r="T21" s="69"/>
      <c r="U21" s="69"/>
      <c r="V21" s="69"/>
      <c r="W21" s="69"/>
      <c r="X21" s="69">
        <v>3</v>
      </c>
      <c r="Y21" s="69">
        <v>121</v>
      </c>
      <c r="Z21" s="69">
        <f t="shared" si="4"/>
        <v>-124</v>
      </c>
      <c r="AA21" s="70" t="str">
        <f t="shared" si="5"/>
        <v/>
      </c>
      <c r="AB21" s="71"/>
      <c r="AC21" s="114">
        <f t="shared" si="6"/>
        <v>2945.3333333333335</v>
      </c>
      <c r="AD21" s="97"/>
      <c r="AE21" s="113">
        <f t="shared" si="7"/>
        <v>528</v>
      </c>
      <c r="AF21" s="111">
        <v>6</v>
      </c>
      <c r="AG21" s="108">
        <f t="shared" si="12"/>
        <v>198.33333333333334</v>
      </c>
      <c r="AH21" s="106">
        <f t="shared" si="8"/>
        <v>174.66666666666666</v>
      </c>
      <c r="AI21" s="115">
        <f t="shared" si="9"/>
        <v>155.66666666666666</v>
      </c>
      <c r="AJ21" s="107">
        <f t="shared" si="10"/>
        <v>1138</v>
      </c>
      <c r="AK21" s="116">
        <f t="shared" si="11"/>
        <v>84.5</v>
      </c>
    </row>
    <row r="22" spans="1:37" s="63" customFormat="1" ht="15" customHeight="1">
      <c r="A22" s="87">
        <v>6</v>
      </c>
      <c r="B22" s="86" t="s">
        <v>24</v>
      </c>
      <c r="C22" s="122">
        <v>476</v>
      </c>
      <c r="D22" s="69">
        <v>252</v>
      </c>
      <c r="E22" s="72"/>
      <c r="F22" s="69">
        <v>5</v>
      </c>
      <c r="G22" s="66">
        <v>247</v>
      </c>
      <c r="H22" s="73">
        <v>158</v>
      </c>
      <c r="I22" s="74">
        <v>18</v>
      </c>
      <c r="J22" s="69">
        <v>5</v>
      </c>
      <c r="K22" s="69">
        <v>1</v>
      </c>
      <c r="L22" s="69">
        <v>7</v>
      </c>
      <c r="M22" s="69">
        <v>56</v>
      </c>
      <c r="N22" s="69">
        <v>2</v>
      </c>
      <c r="O22" s="69"/>
      <c r="P22" s="69"/>
      <c r="Q22" s="69"/>
      <c r="R22" s="69"/>
      <c r="S22" s="69"/>
      <c r="T22" s="69"/>
      <c r="U22" s="69"/>
      <c r="V22" s="69"/>
      <c r="W22" s="69"/>
      <c r="X22" s="69">
        <v>1</v>
      </c>
      <c r="Y22" s="69">
        <v>121</v>
      </c>
      <c r="Z22" s="69">
        <f t="shared" si="4"/>
        <v>-122</v>
      </c>
      <c r="AA22" s="70" t="str">
        <f t="shared" si="5"/>
        <v/>
      </c>
      <c r="AB22" s="71"/>
      <c r="AC22" s="114">
        <f t="shared" si="6"/>
        <v>2524.5714285714284</v>
      </c>
      <c r="AD22" s="97"/>
      <c r="AE22" s="113">
        <f t="shared" si="7"/>
        <v>452.57142857142856</v>
      </c>
      <c r="AF22" s="111">
        <v>7</v>
      </c>
      <c r="AG22" s="108">
        <f t="shared" si="12"/>
        <v>170</v>
      </c>
      <c r="AH22" s="106">
        <f t="shared" si="8"/>
        <v>149.71428571428572</v>
      </c>
      <c r="AI22" s="115">
        <f t="shared" si="9"/>
        <v>133.42857142857142</v>
      </c>
      <c r="AJ22" s="107">
        <f t="shared" si="10"/>
        <v>975.42857142857144</v>
      </c>
      <c r="AK22" s="116">
        <f t="shared" si="11"/>
        <v>72.428571428571431</v>
      </c>
    </row>
    <row r="23" spans="1:37" s="63" customFormat="1" ht="15" customHeight="1">
      <c r="A23" s="87">
        <v>7</v>
      </c>
      <c r="B23" s="86" t="s">
        <v>25</v>
      </c>
      <c r="C23" s="122">
        <v>350</v>
      </c>
      <c r="D23" s="69">
        <v>192</v>
      </c>
      <c r="E23" s="72"/>
      <c r="F23" s="69">
        <v>9</v>
      </c>
      <c r="G23" s="66">
        <v>183</v>
      </c>
      <c r="H23" s="73">
        <v>118</v>
      </c>
      <c r="I23" s="74">
        <v>18</v>
      </c>
      <c r="J23" s="69">
        <v>3</v>
      </c>
      <c r="K23" s="69"/>
      <c r="L23" s="69">
        <v>1</v>
      </c>
      <c r="M23" s="69">
        <v>39</v>
      </c>
      <c r="N23" s="69">
        <v>4</v>
      </c>
      <c r="O23" s="69"/>
      <c r="P23" s="69"/>
      <c r="Q23" s="69"/>
      <c r="R23" s="69"/>
      <c r="S23" s="69"/>
      <c r="T23" s="69"/>
      <c r="U23" s="69"/>
      <c r="V23" s="69"/>
      <c r="W23" s="69"/>
      <c r="X23" s="69">
        <v>1</v>
      </c>
      <c r="Y23" s="69">
        <v>1</v>
      </c>
      <c r="Z23" s="69">
        <f t="shared" si="4"/>
        <v>-2</v>
      </c>
      <c r="AA23" s="70" t="str">
        <f t="shared" si="5"/>
        <v/>
      </c>
      <c r="AB23" s="71"/>
      <c r="AC23" s="114">
        <f t="shared" si="6"/>
        <v>2209</v>
      </c>
      <c r="AD23" s="97"/>
      <c r="AE23" s="113">
        <f t="shared" si="7"/>
        <v>396</v>
      </c>
      <c r="AF23" s="111">
        <v>8</v>
      </c>
      <c r="AG23" s="108">
        <f t="shared" si="12"/>
        <v>148.75</v>
      </c>
      <c r="AH23" s="106">
        <f t="shared" si="8"/>
        <v>131</v>
      </c>
      <c r="AI23" s="115">
        <f t="shared" si="9"/>
        <v>116.75</v>
      </c>
      <c r="AJ23" s="107">
        <f t="shared" si="10"/>
        <v>853.5</v>
      </c>
      <c r="AK23" s="116">
        <f t="shared" si="11"/>
        <v>63.375</v>
      </c>
    </row>
    <row r="24" spans="1:37" s="63" customFormat="1" ht="15" customHeight="1">
      <c r="A24" s="87">
        <v>8</v>
      </c>
      <c r="B24" s="86" t="s">
        <v>26</v>
      </c>
      <c r="C24" s="122">
        <v>119</v>
      </c>
      <c r="D24" s="69">
        <v>52</v>
      </c>
      <c r="E24" s="72"/>
      <c r="F24" s="69">
        <v>2</v>
      </c>
      <c r="G24" s="66">
        <v>50</v>
      </c>
      <c r="H24" s="73">
        <v>32</v>
      </c>
      <c r="I24" s="74">
        <v>1</v>
      </c>
      <c r="J24" s="69">
        <v>1</v>
      </c>
      <c r="K24" s="69"/>
      <c r="L24" s="69"/>
      <c r="M24" s="69">
        <v>16</v>
      </c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>
        <v>2</v>
      </c>
      <c r="Y24" s="69">
        <v>8</v>
      </c>
      <c r="Z24" s="69">
        <f t="shared" si="4"/>
        <v>-10</v>
      </c>
      <c r="AA24" s="70" t="str">
        <f t="shared" si="5"/>
        <v/>
      </c>
      <c r="AB24" s="71"/>
      <c r="AC24" s="114">
        <f t="shared" ref="AC24:AC29" si="13">$H$16/AF24</f>
        <v>1963.5555555555557</v>
      </c>
      <c r="AD24" s="97"/>
      <c r="AE24" s="113">
        <f t="shared" si="7"/>
        <v>352</v>
      </c>
      <c r="AF24" s="111">
        <v>9</v>
      </c>
      <c r="AG24" s="108">
        <f t="shared" si="12"/>
        <v>132.22222222222223</v>
      </c>
      <c r="AH24" s="106">
        <f t="shared" si="8"/>
        <v>116.44444444444444</v>
      </c>
      <c r="AI24" s="115">
        <f t="shared" si="9"/>
        <v>103.77777777777777</v>
      </c>
      <c r="AJ24" s="107">
        <f t="shared" si="10"/>
        <v>758.66666666666663</v>
      </c>
      <c r="AK24" s="116">
        <f t="shared" si="11"/>
        <v>56.333333333333336</v>
      </c>
    </row>
    <row r="25" spans="1:37" s="63" customFormat="1" ht="15" customHeight="1">
      <c r="A25" s="87">
        <v>9</v>
      </c>
      <c r="B25" s="86" t="s">
        <v>27</v>
      </c>
      <c r="C25" s="122">
        <v>183</v>
      </c>
      <c r="D25" s="69">
        <v>114</v>
      </c>
      <c r="E25" s="72" t="e">
        <f>+D25/#REF!</f>
        <v>#REF!</v>
      </c>
      <c r="F25" s="69">
        <v>2</v>
      </c>
      <c r="G25" s="66">
        <v>112</v>
      </c>
      <c r="H25" s="73">
        <v>67</v>
      </c>
      <c r="I25" s="74">
        <v>7</v>
      </c>
      <c r="J25" s="69">
        <v>3</v>
      </c>
      <c r="K25" s="69"/>
      <c r="L25" s="69"/>
      <c r="M25" s="69">
        <v>16</v>
      </c>
      <c r="N25" s="69">
        <v>19</v>
      </c>
      <c r="O25" s="69"/>
      <c r="P25" s="69"/>
      <c r="Q25" s="69"/>
      <c r="R25" s="69"/>
      <c r="S25" s="69"/>
      <c r="T25" s="69"/>
      <c r="U25" s="69"/>
      <c r="V25" s="69"/>
      <c r="W25" s="69"/>
      <c r="X25" s="69">
        <v>3</v>
      </c>
      <c r="Y25" s="69">
        <v>2</v>
      </c>
      <c r="Z25" s="69">
        <f t="shared" si="4"/>
        <v>-5</v>
      </c>
      <c r="AA25" s="70" t="str">
        <f t="shared" si="5"/>
        <v/>
      </c>
      <c r="AB25" s="71"/>
      <c r="AC25" s="114">
        <f t="shared" si="13"/>
        <v>1767.2</v>
      </c>
      <c r="AD25" s="97"/>
      <c r="AE25" s="113">
        <f t="shared" si="7"/>
        <v>316.8</v>
      </c>
      <c r="AF25" s="111">
        <v>10</v>
      </c>
      <c r="AG25" s="108">
        <f t="shared" si="12"/>
        <v>119</v>
      </c>
      <c r="AH25" s="106">
        <f t="shared" si="8"/>
        <v>104.8</v>
      </c>
      <c r="AI25" s="115">
        <f t="shared" si="9"/>
        <v>93.4</v>
      </c>
      <c r="AJ25" s="107">
        <f t="shared" si="10"/>
        <v>682.8</v>
      </c>
      <c r="AK25" s="116">
        <f t="shared" si="11"/>
        <v>50.7</v>
      </c>
    </row>
    <row r="26" spans="1:37" s="63" customFormat="1" ht="15" customHeight="1">
      <c r="A26" s="87">
        <v>10</v>
      </c>
      <c r="B26" s="86" t="s">
        <v>28</v>
      </c>
      <c r="C26" s="122">
        <v>302</v>
      </c>
      <c r="D26" s="69">
        <v>160</v>
      </c>
      <c r="E26" s="72"/>
      <c r="F26" s="69">
        <v>1</v>
      </c>
      <c r="G26" s="66">
        <v>159</v>
      </c>
      <c r="H26" s="73">
        <v>105</v>
      </c>
      <c r="I26" s="74">
        <v>9</v>
      </c>
      <c r="J26" s="69">
        <v>4</v>
      </c>
      <c r="K26" s="69">
        <v>2</v>
      </c>
      <c r="L26" s="69">
        <v>2</v>
      </c>
      <c r="M26" s="69">
        <v>33</v>
      </c>
      <c r="N26" s="69">
        <v>4</v>
      </c>
      <c r="O26" s="69"/>
      <c r="P26" s="69"/>
      <c r="Q26" s="69"/>
      <c r="R26" s="69"/>
      <c r="S26" s="69"/>
      <c r="T26" s="69"/>
      <c r="U26" s="69"/>
      <c r="V26" s="69"/>
      <c r="W26" s="69"/>
      <c r="X26" s="69">
        <v>454</v>
      </c>
      <c r="Y26" s="69">
        <v>2</v>
      </c>
      <c r="Z26" s="69">
        <f t="shared" si="4"/>
        <v>-456</v>
      </c>
      <c r="AA26" s="70" t="str">
        <f t="shared" si="5"/>
        <v/>
      </c>
      <c r="AB26" s="71"/>
      <c r="AC26" s="114">
        <f t="shared" si="13"/>
        <v>1606.5454545454545</v>
      </c>
      <c r="AD26" s="97"/>
      <c r="AE26" s="113">
        <f t="shared" si="7"/>
        <v>288</v>
      </c>
      <c r="AF26" s="111">
        <v>11</v>
      </c>
      <c r="AG26" s="108">
        <f t="shared" si="12"/>
        <v>108.18181818181819</v>
      </c>
      <c r="AH26" s="106">
        <f t="shared" si="8"/>
        <v>95.272727272727266</v>
      </c>
      <c r="AI26" s="115">
        <f t="shared" si="9"/>
        <v>84.909090909090907</v>
      </c>
      <c r="AJ26" s="107">
        <f t="shared" si="10"/>
        <v>620.72727272727275</v>
      </c>
      <c r="AK26" s="116">
        <f t="shared" si="11"/>
        <v>46.090909090909093</v>
      </c>
    </row>
    <row r="27" spans="1:37" s="63" customFormat="1" ht="15" customHeight="1">
      <c r="A27" s="87">
        <v>11</v>
      </c>
      <c r="B27" s="86" t="s">
        <v>29</v>
      </c>
      <c r="C27" s="122">
        <v>117</v>
      </c>
      <c r="D27" s="69">
        <v>50</v>
      </c>
      <c r="E27" s="72"/>
      <c r="F27" s="69">
        <v>2</v>
      </c>
      <c r="G27" s="66">
        <v>48</v>
      </c>
      <c r="H27" s="73">
        <v>38</v>
      </c>
      <c r="I27" s="74">
        <v>1</v>
      </c>
      <c r="J27" s="69">
        <v>4</v>
      </c>
      <c r="K27" s="69"/>
      <c r="L27" s="69"/>
      <c r="M27" s="69">
        <v>5</v>
      </c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>
        <v>2</v>
      </c>
      <c r="Y27" s="69">
        <v>2</v>
      </c>
      <c r="Z27" s="69">
        <f t="shared" si="4"/>
        <v>-4</v>
      </c>
      <c r="AA27" s="70" t="str">
        <f t="shared" si="5"/>
        <v/>
      </c>
      <c r="AB27" s="71"/>
      <c r="AC27" s="114">
        <f t="shared" si="13"/>
        <v>1472.6666666666667</v>
      </c>
      <c r="AD27" s="97"/>
      <c r="AE27" s="113">
        <f t="shared" si="7"/>
        <v>264</v>
      </c>
      <c r="AF27" s="111">
        <v>12</v>
      </c>
      <c r="AG27" s="108">
        <f t="shared" si="12"/>
        <v>99.166666666666671</v>
      </c>
      <c r="AH27" s="106">
        <f t="shared" si="8"/>
        <v>87.333333333333329</v>
      </c>
      <c r="AI27" s="115">
        <f t="shared" si="9"/>
        <v>77.833333333333329</v>
      </c>
      <c r="AJ27" s="107">
        <f t="shared" si="10"/>
        <v>569</v>
      </c>
      <c r="AK27" s="116">
        <f t="shared" si="11"/>
        <v>42.25</v>
      </c>
    </row>
    <row r="28" spans="1:37" s="63" customFormat="1" ht="15" customHeight="1">
      <c r="A28" s="87">
        <v>12</v>
      </c>
      <c r="B28" s="86" t="s">
        <v>30</v>
      </c>
      <c r="C28" s="122">
        <v>342</v>
      </c>
      <c r="D28" s="69">
        <v>218</v>
      </c>
      <c r="E28" s="72"/>
      <c r="F28" s="69">
        <v>4</v>
      </c>
      <c r="G28" s="66">
        <v>214</v>
      </c>
      <c r="H28" s="73">
        <v>107</v>
      </c>
      <c r="I28" s="74">
        <v>40</v>
      </c>
      <c r="J28" s="69">
        <v>6</v>
      </c>
      <c r="K28" s="69">
        <v>1</v>
      </c>
      <c r="L28" s="69">
        <v>2</v>
      </c>
      <c r="M28" s="69">
        <v>54</v>
      </c>
      <c r="N28" s="69">
        <v>4</v>
      </c>
      <c r="O28" s="69"/>
      <c r="P28" s="69"/>
      <c r="Q28" s="69"/>
      <c r="R28" s="69"/>
      <c r="S28" s="69"/>
      <c r="T28" s="69"/>
      <c r="U28" s="69"/>
      <c r="V28" s="69"/>
      <c r="W28" s="69"/>
      <c r="X28" s="69">
        <v>2</v>
      </c>
      <c r="Y28" s="69">
        <v>2</v>
      </c>
      <c r="Z28" s="69">
        <f t="shared" si="4"/>
        <v>-4</v>
      </c>
      <c r="AA28" s="70" t="str">
        <f t="shared" si="5"/>
        <v/>
      </c>
      <c r="AB28" s="71"/>
      <c r="AC28" s="114">
        <f t="shared" si="13"/>
        <v>1359.3846153846155</v>
      </c>
      <c r="AD28" s="97"/>
      <c r="AE28" s="113">
        <f t="shared" si="7"/>
        <v>243.69230769230768</v>
      </c>
      <c r="AF28" s="111">
        <v>13</v>
      </c>
      <c r="AG28" s="108">
        <f t="shared" si="12"/>
        <v>91.538461538461533</v>
      </c>
      <c r="AH28" s="106">
        <f t="shared" si="8"/>
        <v>80.615384615384613</v>
      </c>
      <c r="AI28" s="115">
        <f t="shared" si="9"/>
        <v>71.84615384615384</v>
      </c>
      <c r="AJ28" s="107">
        <f t="shared" si="10"/>
        <v>525.23076923076928</v>
      </c>
      <c r="AK28" s="116">
        <f t="shared" si="11"/>
        <v>39</v>
      </c>
    </row>
    <row r="29" spans="1:37" s="63" customFormat="1" ht="15" customHeight="1">
      <c r="A29" s="87">
        <v>13</v>
      </c>
      <c r="B29" s="86" t="s">
        <v>31</v>
      </c>
      <c r="C29" s="122">
        <v>198</v>
      </c>
      <c r="D29" s="69">
        <v>141</v>
      </c>
      <c r="E29" s="72"/>
      <c r="F29" s="69">
        <v>3</v>
      </c>
      <c r="G29" s="66">
        <v>138</v>
      </c>
      <c r="H29" s="73">
        <v>87</v>
      </c>
      <c r="I29" s="74">
        <v>28</v>
      </c>
      <c r="J29" s="69">
        <v>1</v>
      </c>
      <c r="K29" s="69">
        <v>1</v>
      </c>
      <c r="L29" s="69"/>
      <c r="M29" s="69">
        <v>21</v>
      </c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>
        <v>2</v>
      </c>
      <c r="Y29" s="69">
        <v>2</v>
      </c>
      <c r="Z29" s="69">
        <f t="shared" si="4"/>
        <v>-4</v>
      </c>
      <c r="AA29" s="70" t="str">
        <f t="shared" si="5"/>
        <v/>
      </c>
      <c r="AB29" s="71"/>
      <c r="AC29" s="114">
        <f t="shared" si="13"/>
        <v>1262.2857142857142</v>
      </c>
      <c r="AD29" s="97"/>
      <c r="AE29" s="113">
        <f t="shared" si="7"/>
        <v>226.28571428571428</v>
      </c>
      <c r="AF29" s="111">
        <v>14</v>
      </c>
      <c r="AG29" s="108">
        <f t="shared" si="12"/>
        <v>85</v>
      </c>
      <c r="AH29" s="106">
        <f t="shared" si="8"/>
        <v>74.857142857142861</v>
      </c>
      <c r="AI29" s="115">
        <f t="shared" si="9"/>
        <v>66.714285714285708</v>
      </c>
      <c r="AJ29" s="107">
        <f t="shared" si="10"/>
        <v>487.71428571428572</v>
      </c>
      <c r="AK29" s="116">
        <f t="shared" si="11"/>
        <v>36.214285714285715</v>
      </c>
    </row>
    <row r="30" spans="1:37" s="63" customFormat="1" ht="15" customHeight="1">
      <c r="A30" s="87">
        <v>14</v>
      </c>
      <c r="B30" s="86" t="s">
        <v>32</v>
      </c>
      <c r="C30" s="122">
        <v>103</v>
      </c>
      <c r="D30" s="69">
        <v>77</v>
      </c>
      <c r="E30" s="72"/>
      <c r="F30" s="69">
        <v>3</v>
      </c>
      <c r="G30" s="66">
        <v>74</v>
      </c>
      <c r="H30" s="73">
        <v>49</v>
      </c>
      <c r="I30" s="74">
        <v>7</v>
      </c>
      <c r="J30" s="69">
        <v>1</v>
      </c>
      <c r="K30" s="69"/>
      <c r="L30" s="69"/>
      <c r="M30" s="69">
        <v>14</v>
      </c>
      <c r="N30" s="69">
        <v>3</v>
      </c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>
        <f t="shared" si="4"/>
        <v>0</v>
      </c>
      <c r="AA30" s="70" t="str">
        <f t="shared" si="5"/>
        <v/>
      </c>
      <c r="AB30" s="71"/>
      <c r="AC30" s="114">
        <f t="shared" ref="AC30:AC65" si="14">$H$16/AF30</f>
        <v>1178.1333333333334</v>
      </c>
      <c r="AD30" s="97"/>
      <c r="AE30" s="113">
        <f t="shared" si="7"/>
        <v>211.2</v>
      </c>
      <c r="AF30" s="111">
        <v>15</v>
      </c>
      <c r="AG30" s="108">
        <f t="shared" si="12"/>
        <v>79.333333333333329</v>
      </c>
      <c r="AH30" s="106">
        <f t="shared" si="8"/>
        <v>69.86666666666666</v>
      </c>
      <c r="AI30" s="115">
        <f t="shared" si="9"/>
        <v>62.266666666666666</v>
      </c>
      <c r="AJ30" s="107">
        <f t="shared" si="10"/>
        <v>455.2</v>
      </c>
      <c r="AK30" s="116">
        <f t="shared" si="11"/>
        <v>33.799999999999997</v>
      </c>
    </row>
    <row r="31" spans="1:37" s="63" customFormat="1" ht="15" customHeight="1">
      <c r="A31" s="87">
        <v>15</v>
      </c>
      <c r="B31" s="86" t="s">
        <v>33</v>
      </c>
      <c r="C31" s="122">
        <v>697</v>
      </c>
      <c r="D31" s="69">
        <v>369</v>
      </c>
      <c r="E31" s="72"/>
      <c r="F31" s="69">
        <v>5</v>
      </c>
      <c r="G31" s="66">
        <v>364</v>
      </c>
      <c r="H31" s="73">
        <v>192</v>
      </c>
      <c r="I31" s="74">
        <v>47</v>
      </c>
      <c r="J31" s="69">
        <v>10</v>
      </c>
      <c r="K31" s="69">
        <v>2</v>
      </c>
      <c r="L31" s="69">
        <v>9</v>
      </c>
      <c r="M31" s="69">
        <v>98</v>
      </c>
      <c r="N31" s="69">
        <v>6</v>
      </c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>
        <f t="shared" si="4"/>
        <v>0</v>
      </c>
      <c r="AA31" s="70" t="str">
        <f t="shared" si="5"/>
        <v/>
      </c>
      <c r="AB31" s="71"/>
      <c r="AC31" s="114">
        <f t="shared" si="14"/>
        <v>1104.5</v>
      </c>
      <c r="AD31" s="97"/>
      <c r="AE31" s="113">
        <f t="shared" si="7"/>
        <v>198</v>
      </c>
      <c r="AF31" s="111">
        <v>16</v>
      </c>
      <c r="AG31" s="108">
        <f t="shared" si="12"/>
        <v>74.375</v>
      </c>
      <c r="AH31" s="106">
        <f t="shared" si="8"/>
        <v>65.5</v>
      </c>
      <c r="AI31" s="115">
        <f t="shared" si="9"/>
        <v>58.375</v>
      </c>
      <c r="AJ31" s="107">
        <f t="shared" si="10"/>
        <v>426.75</v>
      </c>
      <c r="AK31" s="116">
        <f t="shared" si="11"/>
        <v>31.6875</v>
      </c>
    </row>
    <row r="32" spans="1:37" s="63" customFormat="1" ht="15" customHeight="1">
      <c r="A32" s="87">
        <v>16</v>
      </c>
      <c r="B32" s="86" t="s">
        <v>34</v>
      </c>
      <c r="C32" s="122">
        <v>124</v>
      </c>
      <c r="D32" s="69">
        <v>86</v>
      </c>
      <c r="E32" s="72"/>
      <c r="F32" s="69"/>
      <c r="G32" s="66">
        <v>86</v>
      </c>
      <c r="H32" s="73">
        <v>53</v>
      </c>
      <c r="I32" s="74">
        <v>21</v>
      </c>
      <c r="J32" s="69"/>
      <c r="K32" s="69"/>
      <c r="L32" s="69">
        <v>1</v>
      </c>
      <c r="M32" s="69">
        <v>10</v>
      </c>
      <c r="N32" s="69">
        <v>1</v>
      </c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>
        <f t="shared" si="4"/>
        <v>0</v>
      </c>
      <c r="AA32" s="70" t="str">
        <f t="shared" si="5"/>
        <v/>
      </c>
      <c r="AB32" s="71"/>
      <c r="AC32" s="114">
        <f t="shared" si="14"/>
        <v>1039.5294117647059</v>
      </c>
      <c r="AD32" s="97"/>
      <c r="AE32" s="113">
        <f t="shared" si="7"/>
        <v>186.35294117647058</v>
      </c>
      <c r="AF32" s="111">
        <v>17</v>
      </c>
      <c r="AG32" s="108">
        <f t="shared" si="12"/>
        <v>70</v>
      </c>
      <c r="AH32" s="106">
        <f t="shared" si="8"/>
        <v>61.647058823529413</v>
      </c>
      <c r="AI32" s="115">
        <f t="shared" si="9"/>
        <v>54.941176470588232</v>
      </c>
      <c r="AJ32" s="107">
        <f t="shared" si="10"/>
        <v>401.64705882352939</v>
      </c>
      <c r="AK32" s="116">
        <f t="shared" si="11"/>
        <v>29.823529411764707</v>
      </c>
    </row>
    <row r="33" spans="1:37" s="63" customFormat="1" ht="15" customHeight="1">
      <c r="A33" s="87">
        <v>17</v>
      </c>
      <c r="B33" s="86" t="s">
        <v>35</v>
      </c>
      <c r="C33" s="122">
        <v>183</v>
      </c>
      <c r="D33" s="69">
        <v>126</v>
      </c>
      <c r="E33" s="72"/>
      <c r="F33" s="69">
        <v>2</v>
      </c>
      <c r="G33" s="66">
        <v>124</v>
      </c>
      <c r="H33" s="73">
        <v>73</v>
      </c>
      <c r="I33" s="74">
        <v>4</v>
      </c>
      <c r="J33" s="69">
        <v>8</v>
      </c>
      <c r="K33" s="69">
        <v>2</v>
      </c>
      <c r="L33" s="69">
        <v>2</v>
      </c>
      <c r="M33" s="69">
        <v>32</v>
      </c>
      <c r="N33" s="69">
        <v>3</v>
      </c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>
        <f t="shared" si="4"/>
        <v>0</v>
      </c>
      <c r="AA33" s="70" t="str">
        <f t="shared" si="5"/>
        <v/>
      </c>
      <c r="AB33" s="71"/>
      <c r="AC33" s="114">
        <f t="shared" si="14"/>
        <v>981.77777777777783</v>
      </c>
      <c r="AD33" s="97"/>
      <c r="AE33" s="113">
        <f t="shared" si="7"/>
        <v>176</v>
      </c>
      <c r="AF33" s="111">
        <v>18</v>
      </c>
      <c r="AG33" s="108">
        <f t="shared" si="12"/>
        <v>66.111111111111114</v>
      </c>
      <c r="AH33" s="106">
        <f t="shared" si="8"/>
        <v>58.222222222222221</v>
      </c>
      <c r="AI33" s="115">
        <f t="shared" si="9"/>
        <v>51.888888888888886</v>
      </c>
      <c r="AJ33" s="107">
        <f t="shared" si="10"/>
        <v>379.33333333333331</v>
      </c>
      <c r="AK33" s="116">
        <f t="shared" si="11"/>
        <v>28.166666666666668</v>
      </c>
    </row>
    <row r="34" spans="1:37" s="63" customFormat="1" ht="15" customHeight="1">
      <c r="A34" s="87">
        <v>18</v>
      </c>
      <c r="B34" s="86" t="s">
        <v>36</v>
      </c>
      <c r="C34" s="122">
        <v>167</v>
      </c>
      <c r="D34" s="69">
        <v>80</v>
      </c>
      <c r="E34" s="72"/>
      <c r="F34" s="69">
        <v>3</v>
      </c>
      <c r="G34" s="66">
        <v>77</v>
      </c>
      <c r="H34" s="73">
        <v>52</v>
      </c>
      <c r="I34" s="74">
        <v>3</v>
      </c>
      <c r="J34" s="69">
        <v>2</v>
      </c>
      <c r="K34" s="69">
        <v>1</v>
      </c>
      <c r="L34" s="69">
        <v>3</v>
      </c>
      <c r="M34" s="69">
        <v>16</v>
      </c>
      <c r="N34" s="69">
        <v>0</v>
      </c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>
        <f t="shared" si="4"/>
        <v>0</v>
      </c>
      <c r="AA34" s="70" t="str">
        <f t="shared" si="5"/>
        <v/>
      </c>
      <c r="AB34" s="71"/>
      <c r="AC34" s="114">
        <f t="shared" si="14"/>
        <v>930.10526315789468</v>
      </c>
      <c r="AD34" s="97"/>
      <c r="AE34" s="113">
        <f t="shared" si="7"/>
        <v>166.73684210526315</v>
      </c>
      <c r="AF34" s="111">
        <v>19</v>
      </c>
      <c r="AG34" s="108">
        <f t="shared" si="12"/>
        <v>62.631578947368418</v>
      </c>
      <c r="AH34" s="106">
        <f t="shared" si="8"/>
        <v>55.157894736842103</v>
      </c>
      <c r="AI34" s="115">
        <f t="shared" si="9"/>
        <v>49.157894736842103</v>
      </c>
      <c r="AJ34" s="107">
        <f t="shared" si="10"/>
        <v>359.36842105263156</v>
      </c>
      <c r="AK34" s="116">
        <f t="shared" si="11"/>
        <v>26.684210526315791</v>
      </c>
    </row>
    <row r="35" spans="1:37" s="63" customFormat="1" ht="15" customHeight="1">
      <c r="A35" s="87">
        <v>19</v>
      </c>
      <c r="B35" s="86" t="s">
        <v>37</v>
      </c>
      <c r="C35" s="122">
        <v>191</v>
      </c>
      <c r="D35" s="69">
        <v>97</v>
      </c>
      <c r="E35" s="72"/>
      <c r="F35" s="69">
        <v>3</v>
      </c>
      <c r="G35" s="66">
        <v>94</v>
      </c>
      <c r="H35" s="73">
        <v>60</v>
      </c>
      <c r="I35" s="74">
        <v>3</v>
      </c>
      <c r="J35" s="69">
        <v>4</v>
      </c>
      <c r="K35" s="69">
        <v>12</v>
      </c>
      <c r="L35" s="69">
        <v>2</v>
      </c>
      <c r="M35" s="69">
        <v>13</v>
      </c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>
        <f t="shared" si="4"/>
        <v>0</v>
      </c>
      <c r="AA35" s="70" t="str">
        <f t="shared" si="5"/>
        <v/>
      </c>
      <c r="AB35" s="71"/>
      <c r="AC35" s="114">
        <f t="shared" si="14"/>
        <v>883.6</v>
      </c>
      <c r="AD35" s="97"/>
      <c r="AE35" s="113">
        <f t="shared" si="7"/>
        <v>158.4</v>
      </c>
      <c r="AF35" s="111">
        <v>20</v>
      </c>
      <c r="AG35" s="108">
        <f t="shared" si="12"/>
        <v>59.5</v>
      </c>
      <c r="AH35" s="106">
        <f t="shared" si="8"/>
        <v>52.4</v>
      </c>
      <c r="AI35" s="115">
        <f t="shared" si="9"/>
        <v>46.7</v>
      </c>
      <c r="AJ35" s="107">
        <f t="shared" si="10"/>
        <v>341.4</v>
      </c>
      <c r="AK35" s="116">
        <f t="shared" si="11"/>
        <v>25.35</v>
      </c>
    </row>
    <row r="36" spans="1:37" s="63" customFormat="1" ht="15" customHeight="1">
      <c r="A36" s="87">
        <v>20</v>
      </c>
      <c r="B36" s="86" t="s">
        <v>38</v>
      </c>
      <c r="C36" s="122">
        <v>195</v>
      </c>
      <c r="D36" s="69">
        <v>115</v>
      </c>
      <c r="E36" s="72"/>
      <c r="F36" s="69">
        <v>1</v>
      </c>
      <c r="G36" s="66">
        <v>114</v>
      </c>
      <c r="H36" s="73">
        <v>78</v>
      </c>
      <c r="I36" s="74">
        <v>10</v>
      </c>
      <c r="J36" s="69">
        <v>2</v>
      </c>
      <c r="K36" s="69">
        <v>0</v>
      </c>
      <c r="L36" s="69">
        <v>3</v>
      </c>
      <c r="M36" s="69">
        <v>20</v>
      </c>
      <c r="N36" s="69">
        <v>1</v>
      </c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>
        <f t="shared" si="4"/>
        <v>0</v>
      </c>
      <c r="AA36" s="70" t="str">
        <f t="shared" si="5"/>
        <v/>
      </c>
      <c r="AB36" s="71"/>
      <c r="AC36" s="114">
        <f t="shared" si="14"/>
        <v>841.52380952380952</v>
      </c>
      <c r="AD36" s="97"/>
      <c r="AE36" s="113">
        <f t="shared" si="7"/>
        <v>150.85714285714286</v>
      </c>
      <c r="AF36" s="111">
        <v>21</v>
      </c>
      <c r="AG36" s="108">
        <f t="shared" si="12"/>
        <v>56.666666666666664</v>
      </c>
      <c r="AH36" s="106">
        <f t="shared" si="8"/>
        <v>49.904761904761905</v>
      </c>
      <c r="AI36" s="115">
        <f t="shared" si="9"/>
        <v>44.476190476190474</v>
      </c>
      <c r="AJ36" s="107">
        <f t="shared" si="10"/>
        <v>325.14285714285717</v>
      </c>
      <c r="AK36" s="116">
        <f t="shared" si="11"/>
        <v>24.142857142857142</v>
      </c>
    </row>
    <row r="37" spans="1:37" s="63" customFormat="1" ht="15" customHeight="1">
      <c r="A37" s="87">
        <v>21</v>
      </c>
      <c r="B37" s="86" t="s">
        <v>39</v>
      </c>
      <c r="C37" s="122">
        <v>150</v>
      </c>
      <c r="D37" s="69">
        <v>87</v>
      </c>
      <c r="E37" s="72"/>
      <c r="F37" s="69">
        <v>1</v>
      </c>
      <c r="G37" s="66">
        <v>86</v>
      </c>
      <c r="H37" s="73">
        <v>60</v>
      </c>
      <c r="I37" s="74">
        <v>7</v>
      </c>
      <c r="J37" s="69"/>
      <c r="K37" s="69"/>
      <c r="L37" s="69">
        <v>2</v>
      </c>
      <c r="M37" s="69">
        <v>16</v>
      </c>
      <c r="N37" s="69">
        <v>1</v>
      </c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>
        <f t="shared" si="4"/>
        <v>0</v>
      </c>
      <c r="AA37" s="70" t="str">
        <f t="shared" si="5"/>
        <v/>
      </c>
      <c r="AB37" s="71"/>
      <c r="AC37" s="114">
        <f t="shared" si="14"/>
        <v>803.27272727272725</v>
      </c>
      <c r="AD37" s="97"/>
      <c r="AE37" s="113">
        <f t="shared" si="7"/>
        <v>144</v>
      </c>
      <c r="AF37" s="111">
        <v>22</v>
      </c>
      <c r="AG37" s="108">
        <f t="shared" si="12"/>
        <v>54.090909090909093</v>
      </c>
      <c r="AH37" s="106">
        <f t="shared" si="8"/>
        <v>47.636363636363633</v>
      </c>
      <c r="AI37" s="115">
        <f t="shared" si="9"/>
        <v>42.454545454545453</v>
      </c>
      <c r="AJ37" s="107">
        <f t="shared" si="10"/>
        <v>310.36363636363637</v>
      </c>
      <c r="AK37" s="116">
        <f t="shared" si="11"/>
        <v>23.045454545454547</v>
      </c>
    </row>
    <row r="38" spans="1:37" s="63" customFormat="1" ht="15" customHeight="1">
      <c r="A38" s="87">
        <v>22</v>
      </c>
      <c r="B38" s="86" t="s">
        <v>40</v>
      </c>
      <c r="C38" s="122">
        <v>201</v>
      </c>
      <c r="D38" s="69">
        <v>103</v>
      </c>
      <c r="E38" s="72"/>
      <c r="F38" s="69">
        <v>1</v>
      </c>
      <c r="G38" s="66">
        <v>102</v>
      </c>
      <c r="H38" s="73">
        <v>66</v>
      </c>
      <c r="I38" s="74">
        <v>10</v>
      </c>
      <c r="J38" s="69">
        <v>3</v>
      </c>
      <c r="K38" s="69">
        <v>2</v>
      </c>
      <c r="L38" s="69">
        <v>3</v>
      </c>
      <c r="M38" s="69">
        <v>16</v>
      </c>
      <c r="N38" s="69">
        <v>2</v>
      </c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>
        <f t="shared" si="4"/>
        <v>0</v>
      </c>
      <c r="AA38" s="70" t="str">
        <f t="shared" si="5"/>
        <v/>
      </c>
      <c r="AB38" s="71"/>
      <c r="AC38" s="114">
        <f t="shared" si="14"/>
        <v>768.3478260869565</v>
      </c>
      <c r="AD38" s="97"/>
      <c r="AE38" s="113">
        <f t="shared" si="7"/>
        <v>137.7391304347826</v>
      </c>
      <c r="AF38" s="111">
        <v>23</v>
      </c>
      <c r="AG38" s="108">
        <f t="shared" si="12"/>
        <v>51.739130434782609</v>
      </c>
      <c r="AH38" s="106">
        <f t="shared" si="8"/>
        <v>45.565217391304351</v>
      </c>
      <c r="AI38" s="115">
        <f t="shared" si="9"/>
        <v>40.608695652173914</v>
      </c>
      <c r="AJ38" s="107">
        <f t="shared" si="10"/>
        <v>296.86956521739131</v>
      </c>
      <c r="AK38" s="116">
        <f t="shared" si="11"/>
        <v>22.043478260869566</v>
      </c>
    </row>
    <row r="39" spans="1:37" s="63" customFormat="1" ht="15" customHeight="1">
      <c r="A39" s="87">
        <v>23</v>
      </c>
      <c r="B39" s="86" t="s">
        <v>41</v>
      </c>
      <c r="C39" s="122">
        <v>290</v>
      </c>
      <c r="D39" s="69">
        <v>184</v>
      </c>
      <c r="E39" s="72"/>
      <c r="F39" s="69">
        <v>4</v>
      </c>
      <c r="G39" s="66">
        <v>180</v>
      </c>
      <c r="H39" s="73">
        <v>105</v>
      </c>
      <c r="I39" s="74">
        <v>28</v>
      </c>
      <c r="J39" s="69">
        <v>2</v>
      </c>
      <c r="K39" s="69">
        <v>1</v>
      </c>
      <c r="L39" s="69">
        <v>4</v>
      </c>
      <c r="M39" s="69">
        <v>37</v>
      </c>
      <c r="N39" s="69">
        <v>3</v>
      </c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>
        <f t="shared" si="4"/>
        <v>0</v>
      </c>
      <c r="AA39" s="70" t="str">
        <f t="shared" si="5"/>
        <v/>
      </c>
      <c r="AB39" s="71"/>
      <c r="AC39" s="114">
        <f t="shared" si="14"/>
        <v>736.33333333333337</v>
      </c>
      <c r="AD39" s="97"/>
      <c r="AE39" s="113">
        <f t="shared" si="7"/>
        <v>132</v>
      </c>
      <c r="AF39" s="111">
        <v>24</v>
      </c>
      <c r="AG39" s="108">
        <f t="shared" si="12"/>
        <v>49.583333333333336</v>
      </c>
      <c r="AH39" s="106">
        <f t="shared" si="8"/>
        <v>43.666666666666664</v>
      </c>
      <c r="AI39" s="115">
        <f t="shared" si="9"/>
        <v>38.916666666666664</v>
      </c>
      <c r="AJ39" s="107">
        <f t="shared" si="10"/>
        <v>284.5</v>
      </c>
      <c r="AK39" s="116">
        <f t="shared" si="11"/>
        <v>21.125</v>
      </c>
    </row>
    <row r="40" spans="1:37" s="63" customFormat="1" ht="15" customHeight="1">
      <c r="A40" s="87">
        <v>24</v>
      </c>
      <c r="B40" s="86" t="s">
        <v>42</v>
      </c>
      <c r="C40" s="122">
        <v>200</v>
      </c>
      <c r="D40" s="69">
        <v>119</v>
      </c>
      <c r="E40" s="72"/>
      <c r="F40" s="69">
        <v>2</v>
      </c>
      <c r="G40" s="66">
        <v>117</v>
      </c>
      <c r="H40" s="73">
        <v>82</v>
      </c>
      <c r="I40" s="74">
        <v>11</v>
      </c>
      <c r="J40" s="69">
        <v>1</v>
      </c>
      <c r="K40" s="69">
        <v>3</v>
      </c>
      <c r="L40" s="69"/>
      <c r="M40" s="69">
        <v>20</v>
      </c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>
        <f t="shared" si="4"/>
        <v>0</v>
      </c>
      <c r="AA40" s="70" t="str">
        <f t="shared" si="5"/>
        <v/>
      </c>
      <c r="AB40" s="71"/>
      <c r="AC40" s="114">
        <f t="shared" si="14"/>
        <v>706.88</v>
      </c>
      <c r="AD40" s="97"/>
      <c r="AE40" s="113">
        <f t="shared" si="7"/>
        <v>126.72</v>
      </c>
      <c r="AF40" s="111">
        <v>25</v>
      </c>
      <c r="AG40" s="108">
        <f t="shared" si="12"/>
        <v>47.6</v>
      </c>
      <c r="AH40" s="106">
        <f t="shared" si="8"/>
        <v>41.92</v>
      </c>
      <c r="AI40" s="115">
        <f t="shared" si="9"/>
        <v>37.36</v>
      </c>
      <c r="AJ40" s="107">
        <f t="shared" si="10"/>
        <v>273.12</v>
      </c>
      <c r="AK40" s="116">
        <f t="shared" si="11"/>
        <v>20.28</v>
      </c>
    </row>
    <row r="41" spans="1:37" s="63" customFormat="1" ht="15" customHeight="1">
      <c r="A41" s="87">
        <v>25</v>
      </c>
      <c r="B41" s="86" t="s">
        <v>43</v>
      </c>
      <c r="C41" s="122">
        <v>224</v>
      </c>
      <c r="D41" s="69">
        <v>144</v>
      </c>
      <c r="E41" s="72"/>
      <c r="F41" s="69"/>
      <c r="G41" s="66">
        <v>144</v>
      </c>
      <c r="H41" s="73">
        <v>98</v>
      </c>
      <c r="I41" s="74">
        <v>12</v>
      </c>
      <c r="J41" s="69">
        <v>1</v>
      </c>
      <c r="K41" s="69"/>
      <c r="L41" s="69">
        <v>1</v>
      </c>
      <c r="M41" s="69">
        <v>31</v>
      </c>
      <c r="N41" s="69">
        <v>1</v>
      </c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>
        <f t="shared" si="4"/>
        <v>0</v>
      </c>
      <c r="AA41" s="70" t="str">
        <f t="shared" si="5"/>
        <v/>
      </c>
      <c r="AB41" s="71"/>
      <c r="AC41" s="114">
        <f t="shared" si="14"/>
        <v>679.69230769230774</v>
      </c>
      <c r="AD41" s="97"/>
      <c r="AE41" s="113">
        <f t="shared" si="7"/>
        <v>121.84615384615384</v>
      </c>
      <c r="AF41" s="111">
        <v>26</v>
      </c>
      <c r="AG41" s="108">
        <f t="shared" si="12"/>
        <v>45.769230769230766</v>
      </c>
      <c r="AH41" s="106">
        <f t="shared" si="8"/>
        <v>40.307692307692307</v>
      </c>
      <c r="AI41" s="115">
        <f t="shared" si="9"/>
        <v>35.92307692307692</v>
      </c>
      <c r="AJ41" s="107">
        <f t="shared" si="10"/>
        <v>262.61538461538464</v>
      </c>
      <c r="AK41" s="116">
        <f t="shared" si="11"/>
        <v>19.5</v>
      </c>
    </row>
    <row r="42" spans="1:37" s="63" customFormat="1" ht="15" customHeight="1">
      <c r="A42" s="87">
        <v>26</v>
      </c>
      <c r="B42" s="86" t="s">
        <v>44</v>
      </c>
      <c r="C42" s="122">
        <v>507</v>
      </c>
      <c r="D42" s="69">
        <v>292</v>
      </c>
      <c r="E42" s="72"/>
      <c r="F42" s="69">
        <v>8</v>
      </c>
      <c r="G42" s="66">
        <v>284</v>
      </c>
      <c r="H42" s="73">
        <v>200</v>
      </c>
      <c r="I42" s="74">
        <v>23</v>
      </c>
      <c r="J42" s="69">
        <v>5</v>
      </c>
      <c r="K42" s="69">
        <v>3</v>
      </c>
      <c r="L42" s="69">
        <v>1</v>
      </c>
      <c r="M42" s="69">
        <v>45</v>
      </c>
      <c r="N42" s="69">
        <v>7</v>
      </c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>
        <f t="shared" si="4"/>
        <v>0</v>
      </c>
      <c r="AA42" s="70" t="str">
        <f t="shared" si="5"/>
        <v/>
      </c>
      <c r="AB42" s="71"/>
      <c r="AC42" s="114">
        <f t="shared" si="14"/>
        <v>654.51851851851848</v>
      </c>
      <c r="AD42" s="97"/>
      <c r="AE42" s="113">
        <f t="shared" si="7"/>
        <v>117.33333333333333</v>
      </c>
      <c r="AF42" s="111">
        <v>27</v>
      </c>
      <c r="AG42" s="108">
        <f t="shared" si="12"/>
        <v>44.074074074074076</v>
      </c>
      <c r="AH42" s="106">
        <f t="shared" si="8"/>
        <v>38.814814814814817</v>
      </c>
      <c r="AI42" s="115">
        <f t="shared" si="9"/>
        <v>34.592592592592595</v>
      </c>
      <c r="AJ42" s="107">
        <f t="shared" si="10"/>
        <v>252.88888888888889</v>
      </c>
      <c r="AK42" s="116">
        <f t="shared" si="11"/>
        <v>18.777777777777779</v>
      </c>
    </row>
    <row r="43" spans="1:37" s="63" customFormat="1" ht="15" customHeight="1">
      <c r="A43" s="87">
        <v>27</v>
      </c>
      <c r="B43" s="86" t="s">
        <v>45</v>
      </c>
      <c r="C43" s="122">
        <v>288</v>
      </c>
      <c r="D43" s="69">
        <v>150</v>
      </c>
      <c r="E43" s="72"/>
      <c r="F43" s="69">
        <v>2</v>
      </c>
      <c r="G43" s="66">
        <v>148</v>
      </c>
      <c r="H43" s="73">
        <v>100</v>
      </c>
      <c r="I43" s="74">
        <v>12</v>
      </c>
      <c r="J43" s="69">
        <v>1</v>
      </c>
      <c r="K43" s="69">
        <v>3</v>
      </c>
      <c r="L43" s="69">
        <v>2</v>
      </c>
      <c r="M43" s="69">
        <v>29</v>
      </c>
      <c r="N43" s="69">
        <v>1</v>
      </c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>
        <f t="shared" si="4"/>
        <v>0</v>
      </c>
      <c r="AA43" s="70" t="str">
        <f t="shared" si="5"/>
        <v/>
      </c>
      <c r="AB43" s="71"/>
      <c r="AC43" s="114">
        <f t="shared" si="14"/>
        <v>631.14285714285711</v>
      </c>
      <c r="AD43" s="97"/>
      <c r="AE43" s="113">
        <f t="shared" si="7"/>
        <v>113.14285714285714</v>
      </c>
      <c r="AF43" s="111">
        <v>28</v>
      </c>
      <c r="AG43" s="108">
        <f t="shared" si="12"/>
        <v>42.5</v>
      </c>
      <c r="AH43" s="106">
        <f t="shared" si="8"/>
        <v>37.428571428571431</v>
      </c>
      <c r="AI43" s="115">
        <f t="shared" si="9"/>
        <v>33.357142857142854</v>
      </c>
      <c r="AJ43" s="107">
        <f t="shared" si="10"/>
        <v>243.85714285714286</v>
      </c>
      <c r="AK43" s="116">
        <f t="shared" si="11"/>
        <v>18.107142857142858</v>
      </c>
    </row>
    <row r="44" spans="1:37" s="63" customFormat="1" ht="15" customHeight="1" thickBot="1">
      <c r="A44" s="87">
        <v>28</v>
      </c>
      <c r="B44" s="86" t="s">
        <v>46</v>
      </c>
      <c r="C44" s="122">
        <v>661</v>
      </c>
      <c r="D44" s="69">
        <v>391</v>
      </c>
      <c r="E44" s="72"/>
      <c r="F44" s="69">
        <v>5</v>
      </c>
      <c r="G44" s="66">
        <v>386</v>
      </c>
      <c r="H44" s="73">
        <v>259</v>
      </c>
      <c r="I44" s="74">
        <v>44</v>
      </c>
      <c r="J44" s="69">
        <v>11</v>
      </c>
      <c r="K44" s="93"/>
      <c r="L44" s="69">
        <v>12</v>
      </c>
      <c r="M44" s="69">
        <v>55</v>
      </c>
      <c r="N44" s="69">
        <v>5</v>
      </c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>
        <f t="shared" si="4"/>
        <v>0</v>
      </c>
      <c r="AA44" s="70" t="str">
        <f t="shared" si="5"/>
        <v/>
      </c>
      <c r="AB44" s="71"/>
      <c r="AC44" s="114">
        <f t="shared" si="14"/>
        <v>609.37931034482756</v>
      </c>
      <c r="AD44" s="97"/>
      <c r="AE44" s="113">
        <f t="shared" si="7"/>
        <v>109.24137931034483</v>
      </c>
      <c r="AF44" s="111">
        <v>29</v>
      </c>
      <c r="AG44" s="108">
        <f t="shared" si="12"/>
        <v>41.03448275862069</v>
      </c>
      <c r="AH44" s="106">
        <f t="shared" si="8"/>
        <v>36.137931034482762</v>
      </c>
      <c r="AI44" s="115">
        <f t="shared" si="9"/>
        <v>32.206896551724135</v>
      </c>
      <c r="AJ44" s="107">
        <f t="shared" si="10"/>
        <v>235.44827586206895</v>
      </c>
      <c r="AK44" s="116">
        <f t="shared" si="11"/>
        <v>17.482758620689655</v>
      </c>
    </row>
    <row r="45" spans="1:37" s="63" customFormat="1" ht="15" customHeight="1">
      <c r="A45" s="87">
        <v>29</v>
      </c>
      <c r="B45" s="86" t="s">
        <v>47</v>
      </c>
      <c r="C45" s="122">
        <v>740</v>
      </c>
      <c r="D45" s="69">
        <v>458</v>
      </c>
      <c r="E45" s="72"/>
      <c r="F45" s="69">
        <v>8</v>
      </c>
      <c r="G45" s="66">
        <v>449</v>
      </c>
      <c r="H45" s="73">
        <v>314</v>
      </c>
      <c r="I45" s="74">
        <v>33</v>
      </c>
      <c r="J45" s="69">
        <v>9</v>
      </c>
      <c r="K45" s="69">
        <v>3</v>
      </c>
      <c r="L45" s="69">
        <v>25</v>
      </c>
      <c r="M45" s="69">
        <v>55</v>
      </c>
      <c r="N45" s="69">
        <v>10</v>
      </c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>
        <f t="shared" si="4"/>
        <v>0</v>
      </c>
      <c r="AA45" s="70" t="str">
        <f t="shared" si="5"/>
        <v/>
      </c>
      <c r="AB45" s="71"/>
      <c r="AC45" s="114">
        <f t="shared" si="14"/>
        <v>589.06666666666672</v>
      </c>
      <c r="AD45" s="97"/>
      <c r="AE45" s="113">
        <f t="shared" si="7"/>
        <v>105.6</v>
      </c>
      <c r="AF45" s="111">
        <v>30</v>
      </c>
      <c r="AG45" s="108">
        <f t="shared" si="12"/>
        <v>39.666666666666664</v>
      </c>
      <c r="AH45" s="106">
        <f t="shared" si="8"/>
        <v>34.93333333333333</v>
      </c>
      <c r="AI45" s="115">
        <f t="shared" si="9"/>
        <v>31.133333333333333</v>
      </c>
      <c r="AJ45" s="107">
        <f t="shared" si="10"/>
        <v>227.6</v>
      </c>
      <c r="AK45" s="116">
        <f t="shared" si="11"/>
        <v>16.899999999999999</v>
      </c>
    </row>
    <row r="46" spans="1:37" s="63" customFormat="1" ht="15" customHeight="1">
      <c r="A46" s="87">
        <v>30</v>
      </c>
      <c r="B46" s="86" t="s">
        <v>48</v>
      </c>
      <c r="C46" s="122">
        <v>558</v>
      </c>
      <c r="D46" s="69">
        <v>289</v>
      </c>
      <c r="E46" s="72"/>
      <c r="F46" s="69">
        <v>1</v>
      </c>
      <c r="G46" s="66">
        <v>288</v>
      </c>
      <c r="H46" s="73">
        <v>197</v>
      </c>
      <c r="I46" s="74">
        <v>41</v>
      </c>
      <c r="J46" s="69">
        <v>8</v>
      </c>
      <c r="K46" s="69">
        <v>1</v>
      </c>
      <c r="L46" s="69">
        <v>6</v>
      </c>
      <c r="M46" s="69">
        <v>32</v>
      </c>
      <c r="N46" s="69">
        <v>3</v>
      </c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>
        <f t="shared" si="4"/>
        <v>0</v>
      </c>
      <c r="AA46" s="70" t="str">
        <f t="shared" si="5"/>
        <v/>
      </c>
      <c r="AB46" s="71"/>
      <c r="AC46" s="114">
        <f t="shared" si="14"/>
        <v>570.06451612903231</v>
      </c>
      <c r="AD46" s="97"/>
      <c r="AE46" s="113">
        <f t="shared" si="7"/>
        <v>102.19354838709677</v>
      </c>
      <c r="AF46" s="111">
        <v>31</v>
      </c>
      <c r="AG46" s="108">
        <f t="shared" si="12"/>
        <v>38.387096774193552</v>
      </c>
      <c r="AH46" s="106">
        <f t="shared" si="8"/>
        <v>33.806451612903224</v>
      </c>
      <c r="AI46" s="115">
        <f t="shared" si="9"/>
        <v>30.129032258064516</v>
      </c>
      <c r="AJ46" s="107">
        <f t="shared" si="10"/>
        <v>220.25806451612902</v>
      </c>
      <c r="AK46" s="116">
        <f t="shared" si="11"/>
        <v>16.35483870967742</v>
      </c>
    </row>
    <row r="47" spans="1:37" s="63" customFormat="1" ht="15" customHeight="1">
      <c r="A47" s="87">
        <v>31</v>
      </c>
      <c r="B47" s="86" t="s">
        <v>49</v>
      </c>
      <c r="C47" s="122">
        <v>525</v>
      </c>
      <c r="D47" s="69">
        <v>364</v>
      </c>
      <c r="E47" s="72"/>
      <c r="F47" s="69">
        <v>5</v>
      </c>
      <c r="G47" s="66">
        <v>359</v>
      </c>
      <c r="H47" s="73">
        <v>207</v>
      </c>
      <c r="I47" s="74">
        <v>106</v>
      </c>
      <c r="J47" s="69">
        <v>5</v>
      </c>
      <c r="K47" s="69"/>
      <c r="L47" s="69">
        <v>1</v>
      </c>
      <c r="M47" s="69">
        <v>33</v>
      </c>
      <c r="N47" s="69">
        <v>7</v>
      </c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>
        <f t="shared" si="4"/>
        <v>0</v>
      </c>
      <c r="AA47" s="70" t="str">
        <f t="shared" si="5"/>
        <v/>
      </c>
      <c r="AB47" s="71"/>
      <c r="AC47" s="114">
        <f t="shared" si="14"/>
        <v>552.25</v>
      </c>
      <c r="AD47" s="97"/>
      <c r="AE47" s="113">
        <f t="shared" si="7"/>
        <v>99</v>
      </c>
      <c r="AF47" s="111">
        <v>32</v>
      </c>
      <c r="AG47" s="108">
        <f t="shared" si="12"/>
        <v>37.1875</v>
      </c>
      <c r="AH47" s="106">
        <f t="shared" si="8"/>
        <v>32.75</v>
      </c>
      <c r="AI47" s="115">
        <f t="shared" si="9"/>
        <v>29.1875</v>
      </c>
      <c r="AJ47" s="107">
        <f t="shared" si="10"/>
        <v>213.375</v>
      </c>
      <c r="AK47" s="116">
        <f t="shared" si="11"/>
        <v>15.84375</v>
      </c>
    </row>
    <row r="48" spans="1:37" s="63" customFormat="1" ht="15" customHeight="1">
      <c r="A48" s="87">
        <v>32</v>
      </c>
      <c r="B48" s="86" t="s">
        <v>50</v>
      </c>
      <c r="C48" s="122">
        <v>611</v>
      </c>
      <c r="D48" s="69">
        <v>304</v>
      </c>
      <c r="E48" s="72"/>
      <c r="F48" s="69">
        <v>11</v>
      </c>
      <c r="G48" s="66">
        <v>293</v>
      </c>
      <c r="H48" s="73">
        <v>187</v>
      </c>
      <c r="I48" s="74">
        <v>16</v>
      </c>
      <c r="J48" s="69">
        <v>8</v>
      </c>
      <c r="K48" s="69">
        <v>7</v>
      </c>
      <c r="L48" s="69">
        <v>4</v>
      </c>
      <c r="M48" s="69">
        <v>65</v>
      </c>
      <c r="N48" s="69">
        <v>6</v>
      </c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>
        <f t="shared" si="4"/>
        <v>0</v>
      </c>
      <c r="AA48" s="70" t="str">
        <f t="shared" si="5"/>
        <v/>
      </c>
      <c r="AB48" s="71"/>
      <c r="AC48" s="114">
        <f t="shared" si="14"/>
        <v>535.5151515151515</v>
      </c>
      <c r="AD48" s="97"/>
      <c r="AE48" s="113">
        <f t="shared" si="7"/>
        <v>96</v>
      </c>
      <c r="AF48" s="111">
        <v>33</v>
      </c>
      <c r="AG48" s="108">
        <f t="shared" si="12"/>
        <v>36.060606060606062</v>
      </c>
      <c r="AH48" s="106">
        <f t="shared" si="8"/>
        <v>31.757575757575758</v>
      </c>
      <c r="AI48" s="115">
        <f t="shared" si="9"/>
        <v>28.303030303030305</v>
      </c>
      <c r="AJ48" s="107">
        <f t="shared" si="10"/>
        <v>206.90909090909091</v>
      </c>
      <c r="AK48" s="116">
        <f t="shared" si="11"/>
        <v>15.363636363636363</v>
      </c>
    </row>
    <row r="49" spans="1:37" s="63" customFormat="1" ht="15" customHeight="1">
      <c r="A49" s="87">
        <v>33</v>
      </c>
      <c r="B49" s="86" t="s">
        <v>51</v>
      </c>
      <c r="C49" s="122">
        <v>336</v>
      </c>
      <c r="D49" s="69">
        <v>195</v>
      </c>
      <c r="E49" s="72"/>
      <c r="F49" s="69">
        <v>8</v>
      </c>
      <c r="G49" s="66">
        <v>187</v>
      </c>
      <c r="H49" s="73">
        <v>126</v>
      </c>
      <c r="I49" s="74">
        <v>31</v>
      </c>
      <c r="J49" s="69">
        <v>5</v>
      </c>
      <c r="K49" s="69"/>
      <c r="L49" s="69">
        <v>5</v>
      </c>
      <c r="M49" s="69">
        <v>20</v>
      </c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>
        <f t="shared" si="4"/>
        <v>0</v>
      </c>
      <c r="AA49" s="70" t="str">
        <f t="shared" ref="AA49:AA70" si="15">IF(G49=SUM(H49:Z49),"","?")</f>
        <v/>
      </c>
      <c r="AB49" s="71"/>
      <c r="AC49" s="114">
        <f t="shared" si="14"/>
        <v>519.76470588235293</v>
      </c>
      <c r="AD49" s="97"/>
      <c r="AE49" s="113">
        <f t="shared" si="7"/>
        <v>93.17647058823529</v>
      </c>
      <c r="AF49" s="111">
        <v>34</v>
      </c>
      <c r="AG49" s="108">
        <f t="shared" si="12"/>
        <v>35</v>
      </c>
      <c r="AH49" s="106">
        <f t="shared" si="8"/>
        <v>30.823529411764707</v>
      </c>
      <c r="AI49" s="115">
        <f t="shared" si="9"/>
        <v>27.470588235294116</v>
      </c>
      <c r="AJ49" s="107">
        <f t="shared" si="10"/>
        <v>200.8235294117647</v>
      </c>
      <c r="AK49" s="116">
        <f t="shared" si="11"/>
        <v>14.911764705882353</v>
      </c>
    </row>
    <row r="50" spans="1:37" s="63" customFormat="1" ht="15" customHeight="1">
      <c r="A50" s="87">
        <v>34</v>
      </c>
      <c r="B50" s="86" t="s">
        <v>52</v>
      </c>
      <c r="C50" s="122">
        <v>452</v>
      </c>
      <c r="D50" s="69">
        <v>279</v>
      </c>
      <c r="E50" s="72"/>
      <c r="F50" s="69">
        <v>6</v>
      </c>
      <c r="G50" s="66">
        <v>273</v>
      </c>
      <c r="H50" s="73">
        <v>166</v>
      </c>
      <c r="I50" s="74">
        <v>33</v>
      </c>
      <c r="J50" s="69">
        <v>2</v>
      </c>
      <c r="K50" s="69">
        <v>1</v>
      </c>
      <c r="L50" s="69">
        <v>7</v>
      </c>
      <c r="M50" s="69">
        <v>62</v>
      </c>
      <c r="N50" s="69">
        <v>2</v>
      </c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>
        <f t="shared" ref="Z50:Z69" si="16">+G50-SUM(H50:Y50)</f>
        <v>0</v>
      </c>
      <c r="AA50" s="70" t="str">
        <f t="shared" si="15"/>
        <v/>
      </c>
      <c r="AB50" s="71"/>
      <c r="AC50" s="114">
        <f t="shared" si="14"/>
        <v>504.91428571428571</v>
      </c>
      <c r="AD50" s="97"/>
      <c r="AE50" s="113">
        <f t="shared" si="7"/>
        <v>90.51428571428572</v>
      </c>
      <c r="AF50" s="111">
        <v>35</v>
      </c>
      <c r="AG50" s="108">
        <f t="shared" si="12"/>
        <v>34</v>
      </c>
      <c r="AH50" s="106">
        <f t="shared" si="8"/>
        <v>29.942857142857143</v>
      </c>
      <c r="AI50" s="115">
        <f t="shared" si="9"/>
        <v>26.685714285714287</v>
      </c>
      <c r="AJ50" s="107">
        <f t="shared" si="10"/>
        <v>195.08571428571429</v>
      </c>
      <c r="AK50" s="116">
        <f t="shared" si="11"/>
        <v>14.485714285714286</v>
      </c>
    </row>
    <row r="51" spans="1:37" s="63" customFormat="1" ht="15" customHeight="1">
      <c r="A51" s="87">
        <v>35</v>
      </c>
      <c r="B51" s="86" t="s">
        <v>53</v>
      </c>
      <c r="C51" s="122">
        <v>381</v>
      </c>
      <c r="D51" s="69">
        <v>215</v>
      </c>
      <c r="E51" s="72"/>
      <c r="F51" s="69">
        <v>6</v>
      </c>
      <c r="G51" s="66">
        <v>209</v>
      </c>
      <c r="H51" s="73">
        <v>127</v>
      </c>
      <c r="I51" s="74">
        <v>17</v>
      </c>
      <c r="J51" s="69">
        <v>2</v>
      </c>
      <c r="K51" s="69"/>
      <c r="L51" s="69">
        <v>4</v>
      </c>
      <c r="M51" s="69">
        <v>55</v>
      </c>
      <c r="N51" s="69">
        <v>4</v>
      </c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>
        <f t="shared" si="16"/>
        <v>0</v>
      </c>
      <c r="AA51" s="70" t="str">
        <f t="shared" si="15"/>
        <v/>
      </c>
      <c r="AB51" s="71"/>
      <c r="AC51" s="114">
        <f t="shared" si="14"/>
        <v>490.88888888888891</v>
      </c>
      <c r="AD51" s="97"/>
      <c r="AE51" s="113">
        <f t="shared" si="7"/>
        <v>88</v>
      </c>
      <c r="AF51" s="111">
        <v>36</v>
      </c>
      <c r="AG51" s="108">
        <f t="shared" si="12"/>
        <v>33.055555555555557</v>
      </c>
      <c r="AH51" s="106">
        <f t="shared" si="8"/>
        <v>29.111111111111111</v>
      </c>
      <c r="AI51" s="115">
        <f t="shared" si="9"/>
        <v>25.944444444444443</v>
      </c>
      <c r="AJ51" s="107">
        <f t="shared" si="10"/>
        <v>189.66666666666666</v>
      </c>
      <c r="AK51" s="116">
        <f t="shared" si="11"/>
        <v>14.083333333333334</v>
      </c>
    </row>
    <row r="52" spans="1:37" s="63" customFormat="1" ht="15" customHeight="1">
      <c r="A52" s="87">
        <v>36</v>
      </c>
      <c r="B52" s="86" t="s">
        <v>54</v>
      </c>
      <c r="C52" s="122">
        <v>295</v>
      </c>
      <c r="D52" s="69">
        <v>199</v>
      </c>
      <c r="E52" s="72"/>
      <c r="F52" s="69">
        <v>7</v>
      </c>
      <c r="G52" s="66">
        <v>192</v>
      </c>
      <c r="H52" s="73">
        <v>118</v>
      </c>
      <c r="I52" s="74">
        <v>14</v>
      </c>
      <c r="J52" s="69"/>
      <c r="K52" s="69">
        <v>2</v>
      </c>
      <c r="L52" s="69">
        <v>2</v>
      </c>
      <c r="M52" s="69">
        <v>56</v>
      </c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>
        <f t="shared" si="16"/>
        <v>0</v>
      </c>
      <c r="AA52" s="70" t="str">
        <f t="shared" si="15"/>
        <v/>
      </c>
      <c r="AB52" s="71"/>
      <c r="AC52" s="114">
        <f t="shared" si="14"/>
        <v>477.62162162162161</v>
      </c>
      <c r="AD52" s="97"/>
      <c r="AE52" s="113">
        <f t="shared" si="7"/>
        <v>85.621621621621628</v>
      </c>
      <c r="AF52" s="111">
        <v>37</v>
      </c>
      <c r="AG52" s="108">
        <f t="shared" si="12"/>
        <v>32.162162162162161</v>
      </c>
      <c r="AH52" s="106">
        <f>$K$16/AF52</f>
        <v>28.324324324324323</v>
      </c>
      <c r="AI52" s="115">
        <f t="shared" si="9"/>
        <v>25.243243243243242</v>
      </c>
      <c r="AJ52" s="107">
        <f t="shared" si="10"/>
        <v>184.54054054054055</v>
      </c>
      <c r="AK52" s="116">
        <f t="shared" si="11"/>
        <v>13.702702702702704</v>
      </c>
    </row>
    <row r="53" spans="1:37" s="63" customFormat="1" ht="15" customHeight="1">
      <c r="A53" s="87">
        <v>37</v>
      </c>
      <c r="B53" s="86" t="s">
        <v>55</v>
      </c>
      <c r="C53" s="122">
        <v>369</v>
      </c>
      <c r="D53" s="69">
        <v>220</v>
      </c>
      <c r="E53" s="72"/>
      <c r="F53" s="69">
        <v>3</v>
      </c>
      <c r="G53" s="66">
        <v>217</v>
      </c>
      <c r="H53" s="73">
        <v>157</v>
      </c>
      <c r="I53" s="74">
        <v>8</v>
      </c>
      <c r="J53" s="69">
        <v>9</v>
      </c>
      <c r="K53" s="69">
        <v>2</v>
      </c>
      <c r="L53" s="69">
        <v>4</v>
      </c>
      <c r="M53" s="69">
        <v>35</v>
      </c>
      <c r="N53" s="69">
        <v>2</v>
      </c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>
        <f t="shared" si="16"/>
        <v>0</v>
      </c>
      <c r="AA53" s="70" t="str">
        <f t="shared" si="15"/>
        <v/>
      </c>
      <c r="AB53" s="71"/>
      <c r="AC53" s="114">
        <f t="shared" si="14"/>
        <v>465.05263157894734</v>
      </c>
      <c r="AD53" s="97"/>
      <c r="AE53" s="113">
        <f t="shared" si="7"/>
        <v>83.368421052631575</v>
      </c>
      <c r="AF53" s="111">
        <v>38</v>
      </c>
      <c r="AG53" s="108">
        <f t="shared" si="12"/>
        <v>31.315789473684209</v>
      </c>
      <c r="AH53" s="106">
        <f t="shared" si="8"/>
        <v>27.578947368421051</v>
      </c>
      <c r="AI53" s="115">
        <f t="shared" si="9"/>
        <v>24.578947368421051</v>
      </c>
      <c r="AJ53" s="107">
        <f t="shared" si="10"/>
        <v>179.68421052631578</v>
      </c>
      <c r="AK53" s="116">
        <f t="shared" si="11"/>
        <v>13.342105263157896</v>
      </c>
    </row>
    <row r="54" spans="1:37" s="63" customFormat="1" ht="15" customHeight="1">
      <c r="A54" s="87">
        <v>38</v>
      </c>
      <c r="B54" s="86" t="s">
        <v>56</v>
      </c>
      <c r="C54" s="122">
        <v>270</v>
      </c>
      <c r="D54" s="69">
        <v>161</v>
      </c>
      <c r="E54" s="72"/>
      <c r="F54" s="69">
        <v>2</v>
      </c>
      <c r="G54" s="66">
        <v>159</v>
      </c>
      <c r="H54" s="73">
        <v>89</v>
      </c>
      <c r="I54" s="74">
        <v>23</v>
      </c>
      <c r="J54" s="69">
        <v>1</v>
      </c>
      <c r="K54" s="69">
        <v>1</v>
      </c>
      <c r="L54" s="69">
        <v>4</v>
      </c>
      <c r="M54" s="69">
        <v>39</v>
      </c>
      <c r="N54" s="69">
        <v>2</v>
      </c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>
        <f t="shared" si="16"/>
        <v>0</v>
      </c>
      <c r="AA54" s="70" t="str">
        <f t="shared" si="15"/>
        <v/>
      </c>
      <c r="AB54" s="71"/>
      <c r="AC54" s="114">
        <f t="shared" si="14"/>
        <v>453.12820512820514</v>
      </c>
      <c r="AD54" s="97"/>
      <c r="AE54" s="113">
        <f t="shared" si="7"/>
        <v>81.230769230769226</v>
      </c>
      <c r="AF54" s="111">
        <v>39</v>
      </c>
      <c r="AG54" s="108">
        <f t="shared" si="12"/>
        <v>30.512820512820515</v>
      </c>
      <c r="AH54" s="106">
        <f t="shared" si="8"/>
        <v>26.871794871794872</v>
      </c>
      <c r="AI54" s="115">
        <f t="shared" si="9"/>
        <v>23.948717948717949</v>
      </c>
      <c r="AJ54" s="107">
        <f t="shared" si="10"/>
        <v>175.07692307692307</v>
      </c>
      <c r="AK54" s="116">
        <f t="shared" si="11"/>
        <v>13</v>
      </c>
    </row>
    <row r="55" spans="1:37" s="63" customFormat="1" ht="15" customHeight="1">
      <c r="A55" s="87">
        <v>39</v>
      </c>
      <c r="B55" s="86" t="s">
        <v>57</v>
      </c>
      <c r="C55" s="122">
        <v>217</v>
      </c>
      <c r="D55" s="69">
        <v>115</v>
      </c>
      <c r="E55" s="72"/>
      <c r="F55" s="69">
        <v>1</v>
      </c>
      <c r="G55" s="66">
        <v>114</v>
      </c>
      <c r="H55" s="73">
        <v>59</v>
      </c>
      <c r="I55" s="74">
        <v>13</v>
      </c>
      <c r="J55" s="69"/>
      <c r="K55" s="69">
        <v>1</v>
      </c>
      <c r="L55" s="69">
        <v>13</v>
      </c>
      <c r="M55" s="69">
        <v>27</v>
      </c>
      <c r="N55" s="69">
        <v>1</v>
      </c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>
        <f t="shared" si="16"/>
        <v>0</v>
      </c>
      <c r="AA55" s="70" t="str">
        <f t="shared" si="15"/>
        <v/>
      </c>
      <c r="AB55" s="71"/>
      <c r="AC55" s="114">
        <f t="shared" si="14"/>
        <v>441.8</v>
      </c>
      <c r="AD55" s="97"/>
      <c r="AE55" s="113">
        <f t="shared" si="7"/>
        <v>79.2</v>
      </c>
      <c r="AF55" s="111">
        <v>40</v>
      </c>
      <c r="AG55" s="108">
        <f t="shared" si="12"/>
        <v>29.75</v>
      </c>
      <c r="AH55" s="106">
        <f t="shared" si="8"/>
        <v>26.2</v>
      </c>
      <c r="AI55" s="115">
        <f t="shared" si="9"/>
        <v>23.35</v>
      </c>
      <c r="AJ55" s="107">
        <f t="shared" si="10"/>
        <v>170.7</v>
      </c>
      <c r="AK55" s="116">
        <f t="shared" si="11"/>
        <v>12.675000000000001</v>
      </c>
    </row>
    <row r="56" spans="1:37" s="63" customFormat="1" ht="15" customHeight="1">
      <c r="A56" s="87">
        <v>40</v>
      </c>
      <c r="B56" s="86" t="s">
        <v>105</v>
      </c>
      <c r="C56" s="122">
        <v>112</v>
      </c>
      <c r="D56" s="69">
        <v>78</v>
      </c>
      <c r="E56" s="72"/>
      <c r="F56" s="69">
        <v>1</v>
      </c>
      <c r="G56" s="66">
        <v>77</v>
      </c>
      <c r="H56" s="73">
        <v>41</v>
      </c>
      <c r="I56" s="74">
        <v>3</v>
      </c>
      <c r="J56" s="69">
        <v>4</v>
      </c>
      <c r="K56" s="69"/>
      <c r="L56" s="69">
        <v>4</v>
      </c>
      <c r="M56" s="69">
        <v>24</v>
      </c>
      <c r="N56" s="69">
        <v>1</v>
      </c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>
        <f t="shared" si="16"/>
        <v>0</v>
      </c>
      <c r="AA56" s="70" t="str">
        <f t="shared" si="15"/>
        <v/>
      </c>
      <c r="AB56" s="71"/>
      <c r="AC56" s="114">
        <f t="shared" si="14"/>
        <v>431.02439024390242</v>
      </c>
      <c r="AD56" s="97"/>
      <c r="AE56" s="113">
        <f t="shared" si="7"/>
        <v>77.268292682926827</v>
      </c>
      <c r="AF56" s="111">
        <v>41</v>
      </c>
      <c r="AG56" s="108">
        <f t="shared" si="12"/>
        <v>29.024390243902438</v>
      </c>
      <c r="AH56" s="106">
        <f t="shared" si="8"/>
        <v>25.560975609756099</v>
      </c>
      <c r="AI56" s="115">
        <f t="shared" si="9"/>
        <v>22.780487804878049</v>
      </c>
      <c r="AJ56" s="107">
        <f t="shared" si="10"/>
        <v>166.53658536585365</v>
      </c>
      <c r="AK56" s="116">
        <f t="shared" si="11"/>
        <v>12.365853658536585</v>
      </c>
    </row>
    <row r="57" spans="1:37" s="63" customFormat="1" ht="15" customHeight="1">
      <c r="A57" s="87">
        <v>41</v>
      </c>
      <c r="B57" s="86" t="s">
        <v>58</v>
      </c>
      <c r="C57" s="122">
        <v>519</v>
      </c>
      <c r="D57" s="69">
        <v>301</v>
      </c>
      <c r="E57" s="72"/>
      <c r="F57" s="69">
        <v>11</v>
      </c>
      <c r="G57" s="66">
        <v>290</v>
      </c>
      <c r="H57" s="73">
        <v>180</v>
      </c>
      <c r="I57" s="74">
        <v>13</v>
      </c>
      <c r="J57" s="69">
        <v>5</v>
      </c>
      <c r="K57" s="69">
        <v>6</v>
      </c>
      <c r="L57" s="69">
        <v>6</v>
      </c>
      <c r="M57" s="69">
        <v>76</v>
      </c>
      <c r="N57" s="69">
        <v>4</v>
      </c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>
        <f t="shared" si="16"/>
        <v>0</v>
      </c>
      <c r="AA57" s="70" t="str">
        <f t="shared" si="15"/>
        <v/>
      </c>
      <c r="AB57" s="71"/>
      <c r="AC57" s="114">
        <f t="shared" si="14"/>
        <v>420.76190476190476</v>
      </c>
      <c r="AD57" s="97"/>
      <c r="AE57" s="113">
        <f t="shared" si="7"/>
        <v>75.428571428571431</v>
      </c>
      <c r="AF57" s="111">
        <v>42</v>
      </c>
      <c r="AG57" s="108">
        <f t="shared" si="12"/>
        <v>28.333333333333332</v>
      </c>
      <c r="AH57" s="106">
        <f t="shared" si="8"/>
        <v>24.952380952380953</v>
      </c>
      <c r="AI57" s="115">
        <f t="shared" si="9"/>
        <v>22.238095238095237</v>
      </c>
      <c r="AJ57" s="107">
        <f t="shared" si="10"/>
        <v>162.57142857142858</v>
      </c>
      <c r="AK57" s="116">
        <f t="shared" si="11"/>
        <v>12.071428571428571</v>
      </c>
    </row>
    <row r="58" spans="1:37" s="63" customFormat="1" ht="15" customHeight="1">
      <c r="A58" s="87">
        <v>42</v>
      </c>
      <c r="B58" s="86" t="s">
        <v>59</v>
      </c>
      <c r="C58" s="122">
        <v>112</v>
      </c>
      <c r="D58" s="69">
        <v>82</v>
      </c>
      <c r="E58" s="72"/>
      <c r="F58" s="69"/>
      <c r="G58" s="66">
        <v>82</v>
      </c>
      <c r="H58" s="73">
        <v>54</v>
      </c>
      <c r="I58" s="74">
        <v>5</v>
      </c>
      <c r="J58" s="69"/>
      <c r="K58" s="69"/>
      <c r="L58" s="69">
        <v>4</v>
      </c>
      <c r="M58" s="69">
        <v>18</v>
      </c>
      <c r="N58" s="69">
        <v>1</v>
      </c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>
        <f t="shared" si="16"/>
        <v>0</v>
      </c>
      <c r="AA58" s="70" t="str">
        <f t="shared" si="15"/>
        <v/>
      </c>
      <c r="AB58" s="71"/>
      <c r="AC58" s="114">
        <f t="shared" si="14"/>
        <v>410.97674418604652</v>
      </c>
      <c r="AD58" s="97"/>
      <c r="AE58" s="113">
        <f t="shared" si="7"/>
        <v>73.674418604651166</v>
      </c>
      <c r="AF58" s="111">
        <v>43</v>
      </c>
      <c r="AG58" s="108">
        <f t="shared" si="12"/>
        <v>27.674418604651162</v>
      </c>
      <c r="AH58" s="106">
        <f t="shared" si="8"/>
        <v>24.372093023255815</v>
      </c>
      <c r="AI58" s="115">
        <f t="shared" si="9"/>
        <v>21.720930232558139</v>
      </c>
      <c r="AJ58" s="107">
        <f t="shared" si="10"/>
        <v>158.7906976744186</v>
      </c>
      <c r="AK58" s="116">
        <f t="shared" si="11"/>
        <v>11.790697674418604</v>
      </c>
    </row>
    <row r="59" spans="1:37" s="63" customFormat="1" ht="15" customHeight="1">
      <c r="A59" s="87">
        <v>43</v>
      </c>
      <c r="B59" s="86" t="s">
        <v>60</v>
      </c>
      <c r="C59" s="122">
        <v>1040</v>
      </c>
      <c r="D59" s="69">
        <v>517</v>
      </c>
      <c r="E59" s="72"/>
      <c r="F59" s="69">
        <v>9</v>
      </c>
      <c r="G59" s="66">
        <v>508</v>
      </c>
      <c r="H59" s="73">
        <v>291</v>
      </c>
      <c r="I59" s="74">
        <v>29</v>
      </c>
      <c r="J59" s="69">
        <v>13</v>
      </c>
      <c r="K59" s="69">
        <v>20</v>
      </c>
      <c r="L59" s="69">
        <v>16</v>
      </c>
      <c r="M59" s="69">
        <v>133</v>
      </c>
      <c r="N59" s="69">
        <v>6</v>
      </c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>
        <f t="shared" si="16"/>
        <v>0</v>
      </c>
      <c r="AA59" s="70" t="str">
        <f t="shared" si="15"/>
        <v/>
      </c>
      <c r="AB59" s="71"/>
      <c r="AC59" s="114">
        <f t="shared" si="14"/>
        <v>401.63636363636363</v>
      </c>
      <c r="AD59" s="97"/>
      <c r="AE59" s="113">
        <f t="shared" si="7"/>
        <v>72</v>
      </c>
      <c r="AF59" s="111">
        <v>44</v>
      </c>
      <c r="AG59" s="108">
        <f t="shared" si="12"/>
        <v>27.045454545454547</v>
      </c>
      <c r="AH59" s="106">
        <f t="shared" si="8"/>
        <v>23.818181818181817</v>
      </c>
      <c r="AI59" s="115">
        <f t="shared" si="9"/>
        <v>21.227272727272727</v>
      </c>
      <c r="AJ59" s="107">
        <f t="shared" si="10"/>
        <v>155.18181818181819</v>
      </c>
      <c r="AK59" s="116">
        <f t="shared" si="11"/>
        <v>11.522727272727273</v>
      </c>
    </row>
    <row r="60" spans="1:37" s="63" customFormat="1" ht="15" customHeight="1">
      <c r="A60" s="87">
        <v>44</v>
      </c>
      <c r="B60" s="86" t="s">
        <v>61</v>
      </c>
      <c r="C60" s="122">
        <v>1298</v>
      </c>
      <c r="D60" s="69">
        <v>648</v>
      </c>
      <c r="E60" s="72"/>
      <c r="F60" s="69">
        <v>12</v>
      </c>
      <c r="G60" s="66">
        <v>636</v>
      </c>
      <c r="H60" s="73">
        <v>378</v>
      </c>
      <c r="I60" s="74">
        <v>40</v>
      </c>
      <c r="J60" s="69">
        <v>28</v>
      </c>
      <c r="K60" s="69">
        <v>44</v>
      </c>
      <c r="L60" s="69">
        <v>20</v>
      </c>
      <c r="M60" s="69">
        <v>122</v>
      </c>
      <c r="N60" s="69">
        <v>4</v>
      </c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>
        <f t="shared" si="16"/>
        <v>0</v>
      </c>
      <c r="AA60" s="70" t="str">
        <f t="shared" si="15"/>
        <v/>
      </c>
      <c r="AB60" s="71"/>
      <c r="AC60" s="114">
        <f t="shared" si="14"/>
        <v>392.71111111111111</v>
      </c>
      <c r="AD60" s="97"/>
      <c r="AE60" s="113">
        <f t="shared" si="7"/>
        <v>70.400000000000006</v>
      </c>
      <c r="AF60" s="111">
        <v>45</v>
      </c>
      <c r="AG60" s="108">
        <f t="shared" si="12"/>
        <v>26.444444444444443</v>
      </c>
      <c r="AH60" s="106">
        <f t="shared" si="8"/>
        <v>23.288888888888888</v>
      </c>
      <c r="AI60" s="115">
        <f t="shared" si="9"/>
        <v>20.755555555555556</v>
      </c>
      <c r="AJ60" s="107">
        <f t="shared" si="10"/>
        <v>151.73333333333332</v>
      </c>
      <c r="AK60" s="116">
        <f t="shared" si="11"/>
        <v>11.266666666666667</v>
      </c>
    </row>
    <row r="61" spans="1:37" s="63" customFormat="1" ht="15" customHeight="1">
      <c r="A61" s="87">
        <v>45</v>
      </c>
      <c r="B61" s="86" t="s">
        <v>61</v>
      </c>
      <c r="C61" s="122">
        <v>1925</v>
      </c>
      <c r="D61" s="69">
        <v>889</v>
      </c>
      <c r="E61" s="72"/>
      <c r="F61" s="69">
        <v>19</v>
      </c>
      <c r="G61" s="66">
        <v>870</v>
      </c>
      <c r="H61" s="73">
        <v>496</v>
      </c>
      <c r="I61" s="74">
        <v>64</v>
      </c>
      <c r="J61" s="69">
        <v>37</v>
      </c>
      <c r="K61" s="69">
        <v>49</v>
      </c>
      <c r="L61" s="69">
        <v>28</v>
      </c>
      <c r="M61" s="69">
        <v>180</v>
      </c>
      <c r="N61" s="69">
        <v>16</v>
      </c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>
        <f t="shared" si="16"/>
        <v>0</v>
      </c>
      <c r="AA61" s="70" t="str">
        <f t="shared" si="15"/>
        <v/>
      </c>
      <c r="AB61" s="71"/>
      <c r="AC61" s="114">
        <f t="shared" si="14"/>
        <v>384.17391304347825</v>
      </c>
      <c r="AD61" s="97"/>
      <c r="AE61" s="113">
        <f t="shared" si="7"/>
        <v>68.869565217391298</v>
      </c>
      <c r="AF61" s="111">
        <v>46</v>
      </c>
      <c r="AG61" s="108">
        <f t="shared" si="12"/>
        <v>25.869565217391305</v>
      </c>
      <c r="AH61" s="106">
        <f t="shared" si="8"/>
        <v>22.782608695652176</v>
      </c>
      <c r="AI61" s="115">
        <f t="shared" si="9"/>
        <v>20.304347826086957</v>
      </c>
      <c r="AJ61" s="107">
        <f t="shared" si="10"/>
        <v>148.43478260869566</v>
      </c>
      <c r="AK61" s="116">
        <f t="shared" si="11"/>
        <v>11.021739130434783</v>
      </c>
    </row>
    <row r="62" spans="1:37" s="63" customFormat="1" ht="15" customHeight="1">
      <c r="A62" s="87">
        <v>46</v>
      </c>
      <c r="B62" s="86" t="s">
        <v>99</v>
      </c>
      <c r="C62" s="122">
        <v>1661</v>
      </c>
      <c r="D62" s="69">
        <v>802</v>
      </c>
      <c r="E62" s="72"/>
      <c r="F62" s="69">
        <v>26</v>
      </c>
      <c r="G62" s="66">
        <v>775</v>
      </c>
      <c r="H62" s="73">
        <v>470</v>
      </c>
      <c r="I62" s="74">
        <v>63</v>
      </c>
      <c r="J62" s="69">
        <v>24</v>
      </c>
      <c r="K62" s="69">
        <v>21</v>
      </c>
      <c r="L62" s="69">
        <v>15</v>
      </c>
      <c r="M62" s="69">
        <v>174</v>
      </c>
      <c r="N62" s="69">
        <v>8</v>
      </c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>
        <f t="shared" si="16"/>
        <v>0</v>
      </c>
      <c r="AA62" s="70" t="str">
        <f t="shared" si="15"/>
        <v/>
      </c>
      <c r="AB62" s="71"/>
      <c r="AC62" s="114">
        <f t="shared" si="14"/>
        <v>376</v>
      </c>
      <c r="AD62" s="97"/>
      <c r="AE62" s="113">
        <f t="shared" si="7"/>
        <v>67.40425531914893</v>
      </c>
      <c r="AF62" s="111">
        <v>47</v>
      </c>
      <c r="AG62" s="108">
        <f t="shared" si="12"/>
        <v>25.319148936170212</v>
      </c>
      <c r="AH62" s="106">
        <f t="shared" si="8"/>
        <v>22.297872340425531</v>
      </c>
      <c r="AI62" s="115">
        <f t="shared" si="9"/>
        <v>19.872340425531913</v>
      </c>
      <c r="AJ62" s="107">
        <f t="shared" si="10"/>
        <v>145.27659574468086</v>
      </c>
      <c r="AK62" s="116">
        <f t="shared" si="11"/>
        <v>10.787234042553191</v>
      </c>
    </row>
    <row r="63" spans="1:37" s="63" customFormat="1" ht="15" customHeight="1">
      <c r="A63" s="87">
        <v>47</v>
      </c>
      <c r="B63" s="86" t="s">
        <v>62</v>
      </c>
      <c r="C63" s="122">
        <v>904</v>
      </c>
      <c r="D63" s="69">
        <v>401</v>
      </c>
      <c r="E63" s="72"/>
      <c r="F63" s="69">
        <v>13</v>
      </c>
      <c r="G63" s="66">
        <v>388</v>
      </c>
      <c r="H63" s="73">
        <v>194</v>
      </c>
      <c r="I63" s="74">
        <v>33</v>
      </c>
      <c r="J63" s="69">
        <v>22</v>
      </c>
      <c r="K63" s="69">
        <v>21</v>
      </c>
      <c r="L63" s="69">
        <v>9</v>
      </c>
      <c r="M63" s="69">
        <v>103</v>
      </c>
      <c r="N63" s="69">
        <v>6</v>
      </c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>
        <f t="shared" si="16"/>
        <v>0</v>
      </c>
      <c r="AA63" s="70" t="str">
        <f t="shared" si="15"/>
        <v/>
      </c>
      <c r="AB63" s="71"/>
      <c r="AC63" s="114">
        <f t="shared" si="14"/>
        <v>368.16666666666669</v>
      </c>
      <c r="AD63" s="97"/>
      <c r="AE63" s="113">
        <f t="shared" si="7"/>
        <v>66</v>
      </c>
      <c r="AF63" s="111">
        <v>48</v>
      </c>
      <c r="AG63" s="108">
        <f t="shared" si="12"/>
        <v>24.791666666666668</v>
      </c>
      <c r="AH63" s="106">
        <f t="shared" si="8"/>
        <v>21.833333333333332</v>
      </c>
      <c r="AI63" s="115">
        <f t="shared" si="9"/>
        <v>19.458333333333332</v>
      </c>
      <c r="AJ63" s="107">
        <f t="shared" si="10"/>
        <v>142.25</v>
      </c>
      <c r="AK63" s="116">
        <f t="shared" si="11"/>
        <v>10.5625</v>
      </c>
    </row>
    <row r="64" spans="1:37" s="63" customFormat="1" ht="15" customHeight="1">
      <c r="A64" s="87">
        <v>48</v>
      </c>
      <c r="B64" s="86" t="s">
        <v>63</v>
      </c>
      <c r="C64" s="122">
        <v>1208</v>
      </c>
      <c r="D64" s="69">
        <v>513</v>
      </c>
      <c r="E64" s="72"/>
      <c r="F64" s="69">
        <v>14</v>
      </c>
      <c r="G64" s="66">
        <v>499</v>
      </c>
      <c r="H64" s="73">
        <v>240</v>
      </c>
      <c r="I64" s="74">
        <v>53</v>
      </c>
      <c r="J64" s="69">
        <v>25</v>
      </c>
      <c r="K64" s="69">
        <v>30</v>
      </c>
      <c r="L64" s="69">
        <v>13</v>
      </c>
      <c r="M64" s="69">
        <v>132</v>
      </c>
      <c r="N64" s="69">
        <v>6</v>
      </c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>
        <f t="shared" si="16"/>
        <v>0</v>
      </c>
      <c r="AA64" s="70" t="str">
        <f t="shared" si="15"/>
        <v/>
      </c>
      <c r="AB64" s="71"/>
      <c r="AC64" s="114">
        <f t="shared" si="14"/>
        <v>360.65306122448982</v>
      </c>
      <c r="AD64" s="97"/>
      <c r="AE64" s="113">
        <f t="shared" si="7"/>
        <v>64.65306122448979</v>
      </c>
      <c r="AF64" s="111">
        <v>49</v>
      </c>
      <c r="AG64" s="108">
        <f t="shared" si="12"/>
        <v>24.285714285714285</v>
      </c>
      <c r="AH64" s="106">
        <f t="shared" si="8"/>
        <v>21.387755102040817</v>
      </c>
      <c r="AI64" s="115">
        <f t="shared" si="9"/>
        <v>19.061224489795919</v>
      </c>
      <c r="AJ64" s="107">
        <f t="shared" si="10"/>
        <v>139.34693877551021</v>
      </c>
      <c r="AK64" s="116">
        <f t="shared" si="11"/>
        <v>10.346938775510203</v>
      </c>
    </row>
    <row r="65" spans="1:38" s="63" customFormat="1" ht="15" customHeight="1">
      <c r="A65" s="87">
        <v>49</v>
      </c>
      <c r="B65" s="86" t="s">
        <v>64</v>
      </c>
      <c r="C65" s="122">
        <v>853</v>
      </c>
      <c r="D65" s="69">
        <v>365</v>
      </c>
      <c r="E65" s="72"/>
      <c r="F65" s="69">
        <v>10</v>
      </c>
      <c r="G65" s="66">
        <v>355</v>
      </c>
      <c r="H65" s="73">
        <v>170</v>
      </c>
      <c r="I65" s="74">
        <v>43</v>
      </c>
      <c r="J65" s="69">
        <v>15</v>
      </c>
      <c r="K65" s="69">
        <v>24</v>
      </c>
      <c r="L65" s="69">
        <v>16</v>
      </c>
      <c r="M65" s="69">
        <v>82</v>
      </c>
      <c r="N65" s="69">
        <v>5</v>
      </c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>
        <f t="shared" si="16"/>
        <v>0</v>
      </c>
      <c r="AA65" s="70" t="str">
        <f t="shared" si="15"/>
        <v/>
      </c>
      <c r="AB65" s="71"/>
      <c r="AC65" s="114">
        <f t="shared" si="14"/>
        <v>353.44</v>
      </c>
      <c r="AD65" s="97"/>
      <c r="AE65" s="113">
        <f t="shared" si="7"/>
        <v>63.36</v>
      </c>
      <c r="AF65" s="111">
        <v>50</v>
      </c>
      <c r="AG65" s="108">
        <f t="shared" si="12"/>
        <v>23.8</v>
      </c>
      <c r="AH65" s="106">
        <f t="shared" si="8"/>
        <v>20.96</v>
      </c>
      <c r="AI65" s="115">
        <f t="shared" si="9"/>
        <v>18.68</v>
      </c>
      <c r="AJ65" s="107">
        <f t="shared" si="10"/>
        <v>136.56</v>
      </c>
      <c r="AK65" s="116">
        <f t="shared" si="11"/>
        <v>10.14</v>
      </c>
    </row>
    <row r="66" spans="1:38" s="63" customFormat="1" ht="15" customHeight="1">
      <c r="A66" s="87">
        <v>50</v>
      </c>
      <c r="B66" s="86" t="s">
        <v>63</v>
      </c>
      <c r="C66" s="122">
        <v>847</v>
      </c>
      <c r="D66" s="69">
        <v>376</v>
      </c>
      <c r="E66" s="72"/>
      <c r="F66" s="69">
        <v>12</v>
      </c>
      <c r="G66" s="66">
        <v>364</v>
      </c>
      <c r="H66" s="73">
        <v>178</v>
      </c>
      <c r="I66" s="74">
        <v>37</v>
      </c>
      <c r="J66" s="69">
        <v>15</v>
      </c>
      <c r="K66" s="69">
        <v>15</v>
      </c>
      <c r="L66" s="69">
        <v>11</v>
      </c>
      <c r="M66" s="69">
        <v>100</v>
      </c>
      <c r="N66" s="69">
        <v>8</v>
      </c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>
        <f t="shared" si="16"/>
        <v>0</v>
      </c>
      <c r="AA66" s="70" t="str">
        <f t="shared" si="15"/>
        <v/>
      </c>
      <c r="AB66" s="71"/>
      <c r="AC66" s="114">
        <f t="shared" ref="AC66:AC82" si="17">$H$16/AF66</f>
        <v>346.50980392156862</v>
      </c>
      <c r="AD66" s="97"/>
      <c r="AE66" s="113">
        <f t="shared" si="7"/>
        <v>62.117647058823529</v>
      </c>
      <c r="AF66" s="111">
        <v>51</v>
      </c>
      <c r="AG66" s="108">
        <f t="shared" si="12"/>
        <v>23.333333333333332</v>
      </c>
      <c r="AH66" s="106">
        <f t="shared" si="8"/>
        <v>20.549019607843139</v>
      </c>
      <c r="AI66" s="115">
        <f t="shared" si="9"/>
        <v>18.313725490196077</v>
      </c>
      <c r="AJ66" s="107">
        <f t="shared" si="10"/>
        <v>133.88235294117646</v>
      </c>
      <c r="AK66" s="116">
        <f t="shared" si="11"/>
        <v>9.9411764705882355</v>
      </c>
      <c r="AL66" s="3"/>
    </row>
    <row r="67" spans="1:38" s="63" customFormat="1" ht="15" customHeight="1">
      <c r="A67" s="87">
        <v>51</v>
      </c>
      <c r="B67" s="86" t="s">
        <v>63</v>
      </c>
      <c r="C67" s="122">
        <v>1060</v>
      </c>
      <c r="D67" s="69">
        <v>465</v>
      </c>
      <c r="E67" s="72"/>
      <c r="F67" s="69">
        <v>18</v>
      </c>
      <c r="G67" s="66">
        <v>447</v>
      </c>
      <c r="H67" s="73">
        <v>258</v>
      </c>
      <c r="I67" s="74">
        <v>64</v>
      </c>
      <c r="J67" s="69">
        <v>17</v>
      </c>
      <c r="K67" s="69">
        <v>11</v>
      </c>
      <c r="L67" s="69">
        <v>11</v>
      </c>
      <c r="M67" s="69">
        <v>75</v>
      </c>
      <c r="N67" s="69">
        <v>11</v>
      </c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>
        <f t="shared" si="16"/>
        <v>0</v>
      </c>
      <c r="AA67" s="70" t="str">
        <f t="shared" si="15"/>
        <v/>
      </c>
      <c r="AB67" s="71"/>
      <c r="AC67" s="114">
        <f t="shared" si="17"/>
        <v>339.84615384615387</v>
      </c>
      <c r="AD67" s="97"/>
      <c r="AE67" s="113">
        <f t="shared" si="7"/>
        <v>60.92307692307692</v>
      </c>
      <c r="AF67" s="111">
        <v>52</v>
      </c>
      <c r="AG67" s="108">
        <f t="shared" si="12"/>
        <v>22.884615384615383</v>
      </c>
      <c r="AH67" s="106">
        <f t="shared" si="8"/>
        <v>20.153846153846153</v>
      </c>
      <c r="AI67" s="115">
        <f t="shared" si="9"/>
        <v>17.96153846153846</v>
      </c>
      <c r="AJ67" s="107">
        <f t="shared" si="10"/>
        <v>131.30769230769232</v>
      </c>
      <c r="AK67" s="116">
        <f t="shared" si="11"/>
        <v>9.75</v>
      </c>
      <c r="AL67" s="3"/>
    </row>
    <row r="68" spans="1:38" s="63" customFormat="1" ht="15" customHeight="1">
      <c r="A68" s="87">
        <v>52</v>
      </c>
      <c r="B68" s="86" t="s">
        <v>65</v>
      </c>
      <c r="C68" s="122">
        <v>1041</v>
      </c>
      <c r="D68" s="69">
        <v>479</v>
      </c>
      <c r="E68" s="72"/>
      <c r="F68" s="69">
        <v>17</v>
      </c>
      <c r="G68" s="66">
        <v>462</v>
      </c>
      <c r="H68" s="73">
        <v>216</v>
      </c>
      <c r="I68" s="74">
        <v>61</v>
      </c>
      <c r="J68" s="69">
        <v>35</v>
      </c>
      <c r="K68" s="69">
        <v>34</v>
      </c>
      <c r="L68" s="69">
        <v>16</v>
      </c>
      <c r="M68" s="69">
        <v>96</v>
      </c>
      <c r="N68" s="69">
        <v>4</v>
      </c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>
        <f t="shared" si="16"/>
        <v>0</v>
      </c>
      <c r="AA68" s="70" t="str">
        <f t="shared" si="15"/>
        <v/>
      </c>
      <c r="AB68" s="71"/>
      <c r="AC68" s="114">
        <f t="shared" si="17"/>
        <v>333.43396226415092</v>
      </c>
      <c r="AD68" s="97"/>
      <c r="AE68" s="113">
        <f t="shared" si="7"/>
        <v>59.773584905660378</v>
      </c>
      <c r="AF68" s="111">
        <v>53</v>
      </c>
      <c r="AG68" s="108">
        <f t="shared" si="12"/>
        <v>22.452830188679247</v>
      </c>
      <c r="AH68" s="106">
        <f>$K$16/AF68</f>
        <v>19.773584905660378</v>
      </c>
      <c r="AI68" s="115">
        <f t="shared" si="9"/>
        <v>17.622641509433961</v>
      </c>
      <c r="AJ68" s="107">
        <f t="shared" si="10"/>
        <v>128.83018867924528</v>
      </c>
      <c r="AK68" s="116">
        <f t="shared" si="11"/>
        <v>9.566037735849056</v>
      </c>
      <c r="AL68" s="3"/>
    </row>
    <row r="69" spans="1:38" s="63" customFormat="1" ht="15" customHeight="1">
      <c r="A69" s="87">
        <v>53</v>
      </c>
      <c r="B69" s="86" t="s">
        <v>66</v>
      </c>
      <c r="C69" s="122">
        <v>1347</v>
      </c>
      <c r="D69" s="69">
        <v>513</v>
      </c>
      <c r="E69" s="72"/>
      <c r="F69" s="69">
        <v>10</v>
      </c>
      <c r="G69" s="66">
        <v>503</v>
      </c>
      <c r="H69" s="73">
        <v>247</v>
      </c>
      <c r="I69" s="74">
        <v>54</v>
      </c>
      <c r="J69" s="69">
        <v>22</v>
      </c>
      <c r="K69" s="69">
        <v>32</v>
      </c>
      <c r="L69" s="69">
        <v>20</v>
      </c>
      <c r="M69" s="69">
        <v>121</v>
      </c>
      <c r="N69" s="69">
        <v>7</v>
      </c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>
        <f t="shared" si="16"/>
        <v>0</v>
      </c>
      <c r="AA69" s="70" t="str">
        <f t="shared" si="15"/>
        <v/>
      </c>
      <c r="AB69" s="71"/>
      <c r="AC69" s="114">
        <f t="shared" si="17"/>
        <v>327.25925925925924</v>
      </c>
      <c r="AD69" s="97"/>
      <c r="AE69" s="113">
        <f t="shared" si="7"/>
        <v>58.666666666666664</v>
      </c>
      <c r="AF69" s="111">
        <v>54</v>
      </c>
      <c r="AG69" s="108">
        <f t="shared" si="12"/>
        <v>22.037037037037038</v>
      </c>
      <c r="AH69" s="106">
        <f t="shared" si="8"/>
        <v>19.407407407407408</v>
      </c>
      <c r="AI69" s="115">
        <f t="shared" si="9"/>
        <v>17.296296296296298</v>
      </c>
      <c r="AJ69" s="107">
        <f t="shared" si="10"/>
        <v>126.44444444444444</v>
      </c>
      <c r="AK69" s="116">
        <f t="shared" si="11"/>
        <v>9.3888888888888893</v>
      </c>
      <c r="AL69" s="3"/>
    </row>
    <row r="70" spans="1:38" s="63" customFormat="1" ht="14.25" customHeight="1">
      <c r="A70" s="87">
        <v>54</v>
      </c>
      <c r="B70" s="86" t="s">
        <v>67</v>
      </c>
      <c r="C70" s="122">
        <v>1488</v>
      </c>
      <c r="D70" s="69">
        <v>713</v>
      </c>
      <c r="E70" s="72"/>
      <c r="F70" s="69">
        <v>17</v>
      </c>
      <c r="G70" s="66">
        <v>696</v>
      </c>
      <c r="H70" s="73">
        <v>414</v>
      </c>
      <c r="I70" s="74">
        <v>40</v>
      </c>
      <c r="J70" s="69">
        <v>25</v>
      </c>
      <c r="K70" s="69">
        <v>16</v>
      </c>
      <c r="L70" s="69">
        <v>10</v>
      </c>
      <c r="M70" s="69">
        <v>184</v>
      </c>
      <c r="N70" s="69">
        <v>7</v>
      </c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>
        <v>100</v>
      </c>
      <c r="AA70" s="70" t="str">
        <f t="shared" si="15"/>
        <v>?</v>
      </c>
      <c r="AB70" s="71"/>
      <c r="AC70" s="114">
        <f t="shared" si="17"/>
        <v>321.30909090909091</v>
      </c>
      <c r="AD70" s="97"/>
      <c r="AE70" s="113">
        <f t="shared" si="7"/>
        <v>57.6</v>
      </c>
      <c r="AF70" s="111">
        <v>55</v>
      </c>
      <c r="AG70" s="108">
        <f t="shared" si="12"/>
        <v>21.636363636363637</v>
      </c>
      <c r="AH70" s="106">
        <f t="shared" si="8"/>
        <v>19.054545454545455</v>
      </c>
      <c r="AI70" s="115">
        <f t="shared" si="9"/>
        <v>16.981818181818181</v>
      </c>
      <c r="AJ70" s="107">
        <f t="shared" si="10"/>
        <v>124.14545454545454</v>
      </c>
      <c r="AK70" s="116">
        <f t="shared" si="11"/>
        <v>9.2181818181818187</v>
      </c>
      <c r="AL70" s="3"/>
    </row>
    <row r="71" spans="1:38" s="1" customFormat="1" ht="18.75">
      <c r="A71" s="87">
        <v>55</v>
      </c>
      <c r="B71" s="86" t="s">
        <v>68</v>
      </c>
      <c r="C71" s="122">
        <v>1346</v>
      </c>
      <c r="D71" s="69">
        <v>664</v>
      </c>
      <c r="E71" s="72"/>
      <c r="F71" s="69">
        <v>12</v>
      </c>
      <c r="G71" s="66">
        <v>652</v>
      </c>
      <c r="H71" s="73">
        <v>366</v>
      </c>
      <c r="I71" s="74">
        <v>89</v>
      </c>
      <c r="J71" s="69">
        <v>29</v>
      </c>
      <c r="K71" s="69">
        <v>14</v>
      </c>
      <c r="L71" s="69">
        <v>11</v>
      </c>
      <c r="M71" s="69">
        <v>131</v>
      </c>
      <c r="N71" s="69">
        <v>12</v>
      </c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"/>
      <c r="AB71" s="3"/>
      <c r="AC71" s="114">
        <f t="shared" si="17"/>
        <v>315.57142857142856</v>
      </c>
      <c r="AD71" s="97"/>
      <c r="AE71" s="113">
        <f t="shared" si="7"/>
        <v>56.571428571428569</v>
      </c>
      <c r="AF71" s="111">
        <v>56</v>
      </c>
      <c r="AG71" s="108">
        <f t="shared" si="12"/>
        <v>21.25</v>
      </c>
      <c r="AH71" s="106">
        <f t="shared" si="8"/>
        <v>18.714285714285715</v>
      </c>
      <c r="AI71" s="115">
        <f t="shared" si="9"/>
        <v>16.678571428571427</v>
      </c>
      <c r="AJ71" s="107">
        <f t="shared" si="10"/>
        <v>121.92857142857143</v>
      </c>
      <c r="AK71" s="116">
        <f t="shared" si="11"/>
        <v>9.0535714285714288</v>
      </c>
      <c r="AL71" s="3"/>
    </row>
    <row r="72" spans="1:38" ht="18.75">
      <c r="A72" s="87">
        <v>56</v>
      </c>
      <c r="B72" s="86" t="s">
        <v>69</v>
      </c>
      <c r="C72" s="122">
        <v>807</v>
      </c>
      <c r="D72" s="69">
        <v>338</v>
      </c>
      <c r="E72" s="72"/>
      <c r="F72" s="69">
        <v>18</v>
      </c>
      <c r="G72" s="66">
        <v>320</v>
      </c>
      <c r="H72" s="73">
        <v>135</v>
      </c>
      <c r="I72" s="74">
        <v>55</v>
      </c>
      <c r="J72" s="69">
        <v>18</v>
      </c>
      <c r="K72" s="69">
        <v>22</v>
      </c>
      <c r="L72" s="69">
        <v>18</v>
      </c>
      <c r="M72" s="69">
        <v>68</v>
      </c>
      <c r="N72" s="69">
        <v>4</v>
      </c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C72" s="114">
        <f t="shared" si="17"/>
        <v>310.03508771929825</v>
      </c>
      <c r="AD72" s="97"/>
      <c r="AE72" s="113">
        <f t="shared" si="7"/>
        <v>55.578947368421055</v>
      </c>
      <c r="AF72" s="111">
        <v>57</v>
      </c>
      <c r="AG72" s="108">
        <f t="shared" si="12"/>
        <v>20.87719298245614</v>
      </c>
      <c r="AH72" s="106">
        <f t="shared" si="8"/>
        <v>18.385964912280702</v>
      </c>
      <c r="AI72" s="115">
        <f t="shared" si="9"/>
        <v>16.385964912280702</v>
      </c>
      <c r="AJ72" s="107">
        <f t="shared" si="10"/>
        <v>119.78947368421052</v>
      </c>
      <c r="AK72" s="116">
        <f t="shared" si="11"/>
        <v>8.8947368421052637</v>
      </c>
    </row>
    <row r="73" spans="1:38" ht="18.75">
      <c r="A73" s="87">
        <v>57</v>
      </c>
      <c r="B73" s="86" t="s">
        <v>70</v>
      </c>
      <c r="C73" s="122">
        <v>1282</v>
      </c>
      <c r="D73" s="69">
        <v>534</v>
      </c>
      <c r="E73" s="72"/>
      <c r="F73" s="69">
        <v>29</v>
      </c>
      <c r="G73" s="66">
        <v>505</v>
      </c>
      <c r="H73" s="73">
        <v>249</v>
      </c>
      <c r="I73" s="74">
        <v>52</v>
      </c>
      <c r="J73" s="69">
        <v>40</v>
      </c>
      <c r="K73" s="69">
        <v>30</v>
      </c>
      <c r="L73" s="69">
        <v>23</v>
      </c>
      <c r="M73" s="69">
        <v>104</v>
      </c>
      <c r="N73" s="69">
        <v>7</v>
      </c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C73" s="114">
        <f t="shared" si="17"/>
        <v>304.68965517241378</v>
      </c>
      <c r="AD73" s="97"/>
      <c r="AE73" s="113">
        <f t="shared" si="7"/>
        <v>54.620689655172413</v>
      </c>
      <c r="AF73" s="111">
        <v>58</v>
      </c>
      <c r="AG73" s="108">
        <f t="shared" si="12"/>
        <v>20.517241379310345</v>
      </c>
      <c r="AH73" s="106">
        <f t="shared" si="8"/>
        <v>18.068965517241381</v>
      </c>
      <c r="AI73" s="115">
        <f t="shared" si="9"/>
        <v>16.103448275862068</v>
      </c>
      <c r="AJ73" s="107">
        <f t="shared" si="10"/>
        <v>117.72413793103448</v>
      </c>
      <c r="AK73" s="116">
        <f t="shared" si="11"/>
        <v>8.7413793103448274</v>
      </c>
    </row>
    <row r="74" spans="1:38" ht="18.75">
      <c r="A74" s="87">
        <v>58</v>
      </c>
      <c r="B74" s="86" t="s">
        <v>70</v>
      </c>
      <c r="C74" s="122">
        <v>988</v>
      </c>
      <c r="D74" s="69">
        <v>433</v>
      </c>
      <c r="E74" s="72"/>
      <c r="F74" s="69">
        <v>10</v>
      </c>
      <c r="G74" s="66">
        <v>423</v>
      </c>
      <c r="H74" s="73">
        <v>223</v>
      </c>
      <c r="I74" s="74">
        <v>26</v>
      </c>
      <c r="J74" s="69">
        <v>25</v>
      </c>
      <c r="K74" s="69">
        <v>15</v>
      </c>
      <c r="L74" s="69">
        <v>23</v>
      </c>
      <c r="M74" s="69">
        <v>102</v>
      </c>
      <c r="N74" s="69">
        <v>9</v>
      </c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C74" s="114">
        <f t="shared" si="17"/>
        <v>299.52542372881356</v>
      </c>
      <c r="AD74" s="97"/>
      <c r="AE74" s="113">
        <f t="shared" si="7"/>
        <v>53.694915254237287</v>
      </c>
      <c r="AF74" s="111">
        <v>59</v>
      </c>
      <c r="AG74" s="108">
        <f t="shared" si="12"/>
        <v>20.16949152542373</v>
      </c>
      <c r="AH74" s="106">
        <f t="shared" si="8"/>
        <v>17.762711864406779</v>
      </c>
      <c r="AI74" s="115">
        <f t="shared" si="9"/>
        <v>15.830508474576272</v>
      </c>
      <c r="AJ74" s="107">
        <f t="shared" si="10"/>
        <v>115.72881355932203</v>
      </c>
      <c r="AK74" s="116">
        <f t="shared" si="11"/>
        <v>8.5932203389830502</v>
      </c>
    </row>
    <row r="75" spans="1:38" ht="18.75">
      <c r="A75" s="87">
        <v>59</v>
      </c>
      <c r="B75" s="86" t="s">
        <v>71</v>
      </c>
      <c r="C75" s="122">
        <v>1277</v>
      </c>
      <c r="D75" s="69">
        <v>569</v>
      </c>
      <c r="E75" s="72"/>
      <c r="F75" s="69">
        <v>23</v>
      </c>
      <c r="G75" s="66">
        <v>546</v>
      </c>
      <c r="H75" s="73">
        <v>310</v>
      </c>
      <c r="I75" s="74">
        <v>37</v>
      </c>
      <c r="J75" s="69">
        <v>22</v>
      </c>
      <c r="K75" s="69">
        <v>19</v>
      </c>
      <c r="L75" s="69">
        <v>8</v>
      </c>
      <c r="M75" s="69">
        <v>137</v>
      </c>
      <c r="N75" s="69">
        <v>13</v>
      </c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C75" s="114">
        <f t="shared" si="17"/>
        <v>294.53333333333336</v>
      </c>
      <c r="AD75" s="97"/>
      <c r="AE75" s="113">
        <f t="shared" si="7"/>
        <v>52.8</v>
      </c>
      <c r="AF75" s="111">
        <v>60</v>
      </c>
      <c r="AG75" s="108">
        <f t="shared" si="12"/>
        <v>19.833333333333332</v>
      </c>
      <c r="AH75" s="106">
        <f t="shared" si="8"/>
        <v>17.466666666666665</v>
      </c>
      <c r="AI75" s="115">
        <f t="shared" si="9"/>
        <v>15.566666666666666</v>
      </c>
      <c r="AJ75" s="107">
        <f t="shared" si="10"/>
        <v>113.8</v>
      </c>
      <c r="AK75" s="116">
        <f t="shared" si="11"/>
        <v>8.4499999999999993</v>
      </c>
    </row>
    <row r="76" spans="1:38" ht="18.75">
      <c r="A76" s="87">
        <v>60</v>
      </c>
      <c r="B76" s="86" t="s">
        <v>72</v>
      </c>
      <c r="C76" s="122">
        <v>1142</v>
      </c>
      <c r="D76" s="69">
        <v>458</v>
      </c>
      <c r="E76" s="72"/>
      <c r="F76" s="69">
        <v>21</v>
      </c>
      <c r="G76" s="66">
        <v>437</v>
      </c>
      <c r="H76" s="73">
        <v>221</v>
      </c>
      <c r="I76" s="74">
        <v>39</v>
      </c>
      <c r="J76" s="69">
        <v>19</v>
      </c>
      <c r="K76" s="69">
        <v>19</v>
      </c>
      <c r="L76" s="69">
        <v>16</v>
      </c>
      <c r="M76" s="69">
        <v>115</v>
      </c>
      <c r="N76" s="69">
        <v>8</v>
      </c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C76" s="114">
        <f t="shared" si="17"/>
        <v>289.70491803278691</v>
      </c>
      <c r="AD76" s="97"/>
      <c r="AE76" s="113">
        <f t="shared" si="7"/>
        <v>51.934426229508198</v>
      </c>
      <c r="AF76" s="111">
        <v>61</v>
      </c>
      <c r="AG76" s="108">
        <f t="shared" si="12"/>
        <v>19.508196721311474</v>
      </c>
      <c r="AH76" s="106">
        <f t="shared" si="8"/>
        <v>17.180327868852459</v>
      </c>
      <c r="AI76" s="115">
        <f t="shared" si="9"/>
        <v>15.311475409836065</v>
      </c>
      <c r="AJ76" s="107">
        <f t="shared" si="10"/>
        <v>111.93442622950819</v>
      </c>
      <c r="AK76" s="116">
        <f t="shared" si="11"/>
        <v>8.3114754098360653</v>
      </c>
    </row>
    <row r="77" spans="1:38" ht="18.75">
      <c r="A77" s="87">
        <v>61</v>
      </c>
      <c r="B77" s="86" t="s">
        <v>100</v>
      </c>
      <c r="C77" s="122">
        <v>806</v>
      </c>
      <c r="D77" s="69">
        <v>353</v>
      </c>
      <c r="E77" s="72"/>
      <c r="F77" s="69">
        <v>14</v>
      </c>
      <c r="G77" s="66">
        <v>339</v>
      </c>
      <c r="H77" s="73">
        <v>138</v>
      </c>
      <c r="I77" s="74">
        <v>58</v>
      </c>
      <c r="J77" s="69">
        <v>19</v>
      </c>
      <c r="K77" s="69">
        <v>26</v>
      </c>
      <c r="L77" s="69">
        <v>8</v>
      </c>
      <c r="M77" s="69">
        <v>88</v>
      </c>
      <c r="N77" s="69">
        <v>2</v>
      </c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C77" s="114">
        <f t="shared" si="17"/>
        <v>285.03225806451616</v>
      </c>
      <c r="AD77" s="97"/>
      <c r="AE77" s="113">
        <f t="shared" si="7"/>
        <v>51.096774193548384</v>
      </c>
      <c r="AF77" s="111">
        <v>62</v>
      </c>
      <c r="AG77" s="108">
        <f t="shared" si="12"/>
        <v>19.193548387096776</v>
      </c>
      <c r="AH77" s="106">
        <f t="shared" si="8"/>
        <v>16.903225806451612</v>
      </c>
      <c r="AI77" s="115">
        <f t="shared" si="9"/>
        <v>15.064516129032258</v>
      </c>
      <c r="AJ77" s="107">
        <f t="shared" si="10"/>
        <v>110.12903225806451</v>
      </c>
      <c r="AK77" s="116">
        <f t="shared" si="11"/>
        <v>8.17741935483871</v>
      </c>
    </row>
    <row r="78" spans="1:38" ht="18.75">
      <c r="A78" s="87">
        <v>62</v>
      </c>
      <c r="B78" s="86" t="s">
        <v>73</v>
      </c>
      <c r="C78" s="122">
        <v>884</v>
      </c>
      <c r="D78" s="69">
        <v>371</v>
      </c>
      <c r="E78" s="72"/>
      <c r="F78" s="69">
        <v>15</v>
      </c>
      <c r="G78" s="66">
        <v>356</v>
      </c>
      <c r="H78" s="73">
        <v>171</v>
      </c>
      <c r="I78" s="74">
        <v>44</v>
      </c>
      <c r="J78" s="69">
        <v>18</v>
      </c>
      <c r="K78" s="69">
        <v>21</v>
      </c>
      <c r="L78" s="69">
        <v>16</v>
      </c>
      <c r="M78" s="69">
        <v>78</v>
      </c>
      <c r="N78" s="69">
        <v>8</v>
      </c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C78" s="114">
        <f t="shared" si="17"/>
        <v>280.50793650793651</v>
      </c>
      <c r="AD78" s="97"/>
      <c r="AE78" s="113">
        <f t="shared" si="7"/>
        <v>50.285714285714285</v>
      </c>
      <c r="AF78" s="111">
        <v>63</v>
      </c>
      <c r="AG78" s="108">
        <f t="shared" si="12"/>
        <v>18.888888888888889</v>
      </c>
      <c r="AH78" s="106">
        <f>$K$16/AF78</f>
        <v>16.634920634920636</v>
      </c>
      <c r="AI78" s="115">
        <f t="shared" si="9"/>
        <v>14.825396825396826</v>
      </c>
      <c r="AJ78" s="107">
        <f t="shared" si="10"/>
        <v>108.38095238095238</v>
      </c>
      <c r="AK78" s="116">
        <f t="shared" si="11"/>
        <v>8.0476190476190474</v>
      </c>
    </row>
    <row r="79" spans="1:38" ht="18.75">
      <c r="A79" s="87">
        <v>63</v>
      </c>
      <c r="B79" s="86" t="s">
        <v>73</v>
      </c>
      <c r="C79" s="122">
        <v>864</v>
      </c>
      <c r="D79" s="69">
        <v>399</v>
      </c>
      <c r="E79" s="72"/>
      <c r="F79" s="69">
        <v>6</v>
      </c>
      <c r="G79" s="66">
        <v>393</v>
      </c>
      <c r="H79" s="73">
        <v>185</v>
      </c>
      <c r="I79" s="74">
        <v>52</v>
      </c>
      <c r="J79" s="69">
        <v>15</v>
      </c>
      <c r="K79" s="69">
        <v>29</v>
      </c>
      <c r="L79" s="69">
        <v>25</v>
      </c>
      <c r="M79" s="69">
        <v>82</v>
      </c>
      <c r="N79" s="69">
        <v>5</v>
      </c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C79" s="114">
        <f t="shared" si="17"/>
        <v>276.125</v>
      </c>
      <c r="AD79" s="97"/>
      <c r="AE79" s="113">
        <f t="shared" si="7"/>
        <v>49.5</v>
      </c>
      <c r="AF79" s="111">
        <v>64</v>
      </c>
      <c r="AG79" s="108">
        <f t="shared" si="12"/>
        <v>18.59375</v>
      </c>
      <c r="AH79" s="106">
        <f t="shared" si="8"/>
        <v>16.375</v>
      </c>
      <c r="AI79" s="115">
        <f t="shared" si="9"/>
        <v>14.59375</v>
      </c>
      <c r="AJ79" s="107">
        <f t="shared" si="10"/>
        <v>106.6875</v>
      </c>
      <c r="AK79" s="116">
        <f t="shared" si="11"/>
        <v>7.921875</v>
      </c>
    </row>
    <row r="80" spans="1:38" ht="18.75">
      <c r="A80" s="87">
        <v>64</v>
      </c>
      <c r="B80" s="86" t="s">
        <v>74</v>
      </c>
      <c r="C80" s="122">
        <v>1088</v>
      </c>
      <c r="D80" s="69">
        <v>491</v>
      </c>
      <c r="E80" s="72"/>
      <c r="F80" s="69">
        <v>13</v>
      </c>
      <c r="G80" s="66">
        <v>478</v>
      </c>
      <c r="H80" s="73">
        <v>248</v>
      </c>
      <c r="I80" s="74">
        <v>58</v>
      </c>
      <c r="J80" s="69">
        <v>25</v>
      </c>
      <c r="K80" s="69">
        <v>25</v>
      </c>
      <c r="L80" s="69">
        <v>16</v>
      </c>
      <c r="M80" s="69">
        <v>96</v>
      </c>
      <c r="N80" s="69">
        <v>10</v>
      </c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C80" s="114">
        <f t="shared" si="17"/>
        <v>271.87692307692305</v>
      </c>
      <c r="AD80" s="97"/>
      <c r="AE80" s="113">
        <f t="shared" si="7"/>
        <v>48.738461538461536</v>
      </c>
      <c r="AF80" s="111">
        <v>65</v>
      </c>
      <c r="AG80" s="108">
        <f t="shared" si="12"/>
        <v>18.307692307692307</v>
      </c>
      <c r="AH80" s="106">
        <f t="shared" si="8"/>
        <v>16.123076923076923</v>
      </c>
      <c r="AI80" s="115">
        <f t="shared" si="9"/>
        <v>14.36923076923077</v>
      </c>
      <c r="AJ80" s="107">
        <f t="shared" si="10"/>
        <v>105.04615384615384</v>
      </c>
      <c r="AK80" s="116">
        <f t="shared" si="11"/>
        <v>7.8</v>
      </c>
    </row>
    <row r="81" spans="1:37" ht="18.75">
      <c r="A81" s="87">
        <v>65</v>
      </c>
      <c r="B81" s="86" t="s">
        <v>75</v>
      </c>
      <c r="C81" s="122">
        <v>1384</v>
      </c>
      <c r="D81" s="69">
        <v>641</v>
      </c>
      <c r="E81" s="72"/>
      <c r="F81" s="69">
        <v>23</v>
      </c>
      <c r="G81" s="66">
        <v>618</v>
      </c>
      <c r="H81" s="73">
        <v>322</v>
      </c>
      <c r="I81" s="74">
        <v>54</v>
      </c>
      <c r="J81" s="69">
        <v>24</v>
      </c>
      <c r="K81" s="69">
        <v>34</v>
      </c>
      <c r="L81" s="69">
        <v>26</v>
      </c>
      <c r="M81" s="69">
        <v>145</v>
      </c>
      <c r="N81" s="69">
        <v>13</v>
      </c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C81" s="114">
        <f t="shared" si="17"/>
        <v>267.75757575757575</v>
      </c>
      <c r="AD81" s="97"/>
      <c r="AE81" s="113">
        <f t="shared" ref="AE81:AE82" si="18">$I$16/AF81</f>
        <v>48</v>
      </c>
      <c r="AF81" s="111">
        <v>66</v>
      </c>
      <c r="AG81" s="108">
        <f t="shared" si="12"/>
        <v>18.030303030303031</v>
      </c>
      <c r="AH81" s="106">
        <f t="shared" ref="AH81:AH82" si="19">$K$16/AF81</f>
        <v>15.878787878787879</v>
      </c>
      <c r="AI81" s="115">
        <f t="shared" ref="AI81:AI82" si="20">$L$16/AF81</f>
        <v>14.151515151515152</v>
      </c>
      <c r="AJ81" s="107">
        <f t="shared" ref="AJ81:AJ82" si="21">$M$16/AF81</f>
        <v>103.45454545454545</v>
      </c>
      <c r="AK81" s="116">
        <f t="shared" ref="AK81:AK82" si="22">$N$16/AF81</f>
        <v>7.6818181818181817</v>
      </c>
    </row>
    <row r="82" spans="1:37" ht="18.75">
      <c r="A82" s="87">
        <v>66</v>
      </c>
      <c r="B82" s="86" t="s">
        <v>76</v>
      </c>
      <c r="C82" s="122">
        <v>1413</v>
      </c>
      <c r="D82" s="69">
        <v>684</v>
      </c>
      <c r="E82" s="72"/>
      <c r="F82" s="69">
        <v>19</v>
      </c>
      <c r="G82" s="66">
        <v>665</v>
      </c>
      <c r="H82" s="73">
        <v>375</v>
      </c>
      <c r="I82" s="74">
        <v>49</v>
      </c>
      <c r="J82" s="69">
        <v>18</v>
      </c>
      <c r="K82" s="69">
        <v>21</v>
      </c>
      <c r="L82" s="69">
        <v>10</v>
      </c>
      <c r="M82" s="69">
        <v>184</v>
      </c>
      <c r="N82" s="69">
        <v>8</v>
      </c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C82" s="114">
        <f t="shared" si="17"/>
        <v>263.76119402985074</v>
      </c>
      <c r="AD82" s="97"/>
      <c r="AE82" s="113">
        <f t="shared" si="18"/>
        <v>47.28358208955224</v>
      </c>
      <c r="AF82" s="111">
        <v>67</v>
      </c>
      <c r="AG82" s="108">
        <f t="shared" ref="AG82" si="23">$J$16/AF82</f>
        <v>17.761194029850746</v>
      </c>
      <c r="AH82" s="106">
        <f t="shared" si="19"/>
        <v>15.64179104477612</v>
      </c>
      <c r="AI82" s="115">
        <f t="shared" si="20"/>
        <v>13.940298507462687</v>
      </c>
      <c r="AJ82" s="107">
        <f t="shared" si="21"/>
        <v>101.91044776119404</v>
      </c>
      <c r="AK82" s="116">
        <f t="shared" si="22"/>
        <v>7.5671641791044779</v>
      </c>
    </row>
    <row r="83" spans="1:37" ht="18.75">
      <c r="A83" s="87">
        <v>67</v>
      </c>
      <c r="B83" s="86" t="s">
        <v>76</v>
      </c>
      <c r="C83" s="122">
        <v>1073</v>
      </c>
      <c r="D83" s="69">
        <v>512</v>
      </c>
      <c r="E83" s="72"/>
      <c r="F83" s="69">
        <v>13</v>
      </c>
      <c r="G83" s="66">
        <v>499</v>
      </c>
      <c r="H83" s="73">
        <v>311</v>
      </c>
      <c r="I83" s="74">
        <v>39</v>
      </c>
      <c r="J83" s="69">
        <v>16</v>
      </c>
      <c r="K83" s="69">
        <v>15</v>
      </c>
      <c r="L83" s="69">
        <v>12</v>
      </c>
      <c r="M83" s="69">
        <v>101</v>
      </c>
      <c r="N83" s="69">
        <v>5</v>
      </c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C83" s="97"/>
      <c r="AF83" s="112"/>
    </row>
    <row r="84" spans="1:37" ht="18.75">
      <c r="A84" s="87">
        <v>68</v>
      </c>
      <c r="B84" s="86" t="s">
        <v>77</v>
      </c>
      <c r="C84" s="122">
        <v>1195</v>
      </c>
      <c r="D84" s="69">
        <v>598</v>
      </c>
      <c r="E84" s="72"/>
      <c r="F84" s="69">
        <v>15</v>
      </c>
      <c r="G84" s="66">
        <v>583</v>
      </c>
      <c r="H84" s="73">
        <v>307</v>
      </c>
      <c r="I84" s="74">
        <v>57</v>
      </c>
      <c r="J84" s="69">
        <v>26</v>
      </c>
      <c r="K84" s="69">
        <v>17</v>
      </c>
      <c r="L84" s="69">
        <v>15</v>
      </c>
      <c r="M84" s="69">
        <v>155</v>
      </c>
      <c r="N84" s="69">
        <v>6</v>
      </c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C84" s="97"/>
    </row>
    <row r="85" spans="1:37" ht="18.75">
      <c r="A85" s="87">
        <v>69</v>
      </c>
      <c r="B85" s="86" t="s">
        <v>78</v>
      </c>
      <c r="C85" s="122">
        <v>906</v>
      </c>
      <c r="D85" s="69">
        <v>404</v>
      </c>
      <c r="E85" s="72"/>
      <c r="F85" s="69">
        <v>13</v>
      </c>
      <c r="G85" s="66">
        <v>391</v>
      </c>
      <c r="H85" s="73">
        <v>196</v>
      </c>
      <c r="I85" s="74">
        <v>43</v>
      </c>
      <c r="J85" s="69">
        <v>17</v>
      </c>
      <c r="K85" s="69">
        <v>16</v>
      </c>
      <c r="L85" s="69">
        <v>22</v>
      </c>
      <c r="M85" s="69">
        <v>88</v>
      </c>
      <c r="N85" s="69">
        <v>9</v>
      </c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C85" s="97"/>
    </row>
    <row r="86" spans="1:37" ht="18.75">
      <c r="A86" s="87">
        <v>70</v>
      </c>
      <c r="B86" s="86" t="s">
        <v>79</v>
      </c>
      <c r="C86" s="122">
        <v>1300</v>
      </c>
      <c r="D86" s="69">
        <v>621</v>
      </c>
      <c r="E86" s="72"/>
      <c r="F86" s="69">
        <v>17</v>
      </c>
      <c r="G86" s="66">
        <v>604</v>
      </c>
      <c r="H86" s="73">
        <v>290</v>
      </c>
      <c r="I86" s="74">
        <v>55</v>
      </c>
      <c r="J86" s="69">
        <v>20</v>
      </c>
      <c r="K86" s="69">
        <v>28</v>
      </c>
      <c r="L86" s="69">
        <v>26</v>
      </c>
      <c r="M86" s="69">
        <v>178</v>
      </c>
      <c r="N86" s="69">
        <v>7</v>
      </c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C86" s="97"/>
    </row>
    <row r="87" spans="1:37" ht="18.75">
      <c r="A87" s="87">
        <v>71</v>
      </c>
      <c r="B87" s="86" t="s">
        <v>80</v>
      </c>
      <c r="C87" s="122">
        <v>960</v>
      </c>
      <c r="D87" s="69">
        <v>405</v>
      </c>
      <c r="E87" s="72"/>
      <c r="F87" s="69">
        <v>18</v>
      </c>
      <c r="G87" s="66">
        <v>387</v>
      </c>
      <c r="H87" s="73">
        <v>179</v>
      </c>
      <c r="I87" s="74">
        <v>46</v>
      </c>
      <c r="J87" s="69">
        <v>15</v>
      </c>
      <c r="K87" s="69">
        <v>31</v>
      </c>
      <c r="L87" s="69">
        <v>11</v>
      </c>
      <c r="M87" s="69">
        <v>101</v>
      </c>
      <c r="N87" s="69">
        <v>4</v>
      </c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C87" s="97"/>
    </row>
    <row r="88" spans="1:37" ht="18.75">
      <c r="A88" s="87">
        <v>72</v>
      </c>
      <c r="B88" s="86" t="s">
        <v>81</v>
      </c>
      <c r="C88" s="122">
        <v>812</v>
      </c>
      <c r="D88" s="69">
        <v>373</v>
      </c>
      <c r="E88" s="72"/>
      <c r="F88" s="69">
        <v>9</v>
      </c>
      <c r="G88" s="66">
        <v>364</v>
      </c>
      <c r="H88" s="73">
        <v>185</v>
      </c>
      <c r="I88" s="74">
        <v>47</v>
      </c>
      <c r="J88" s="69">
        <v>24</v>
      </c>
      <c r="K88" s="69">
        <v>11</v>
      </c>
      <c r="L88" s="69">
        <v>10</v>
      </c>
      <c r="M88" s="69">
        <v>79</v>
      </c>
      <c r="N88" s="69">
        <v>8</v>
      </c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C88" s="97"/>
    </row>
    <row r="89" spans="1:37" ht="18.75">
      <c r="A89" s="87">
        <v>73</v>
      </c>
      <c r="B89" s="86" t="s">
        <v>82</v>
      </c>
      <c r="C89" s="122">
        <v>934</v>
      </c>
      <c r="D89" s="69">
        <v>461</v>
      </c>
      <c r="E89" s="72"/>
      <c r="F89" s="69">
        <v>15</v>
      </c>
      <c r="G89" s="66">
        <v>446</v>
      </c>
      <c r="H89" s="73">
        <v>206</v>
      </c>
      <c r="I89" s="74">
        <v>60</v>
      </c>
      <c r="J89" s="69">
        <v>13</v>
      </c>
      <c r="K89" s="69">
        <v>33</v>
      </c>
      <c r="L89" s="69">
        <v>23</v>
      </c>
      <c r="M89" s="69">
        <v>105</v>
      </c>
      <c r="N89" s="69">
        <v>6</v>
      </c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C89" s="97"/>
    </row>
    <row r="90" spans="1:37" ht="18.75">
      <c r="A90" s="87">
        <v>74</v>
      </c>
      <c r="B90" s="86" t="s">
        <v>83</v>
      </c>
      <c r="C90" s="122">
        <v>979</v>
      </c>
      <c r="D90" s="69">
        <v>461</v>
      </c>
      <c r="E90" s="72"/>
      <c r="F90" s="69">
        <v>14</v>
      </c>
      <c r="G90" s="66">
        <v>447</v>
      </c>
      <c r="H90" s="73">
        <v>175</v>
      </c>
      <c r="I90" s="74">
        <v>57</v>
      </c>
      <c r="J90" s="69">
        <v>32</v>
      </c>
      <c r="K90" s="69">
        <v>24</v>
      </c>
      <c r="L90" s="69">
        <v>15</v>
      </c>
      <c r="M90" s="69">
        <v>134</v>
      </c>
      <c r="N90" s="69">
        <v>10</v>
      </c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C90" s="97"/>
    </row>
    <row r="91" spans="1:37" ht="18.75">
      <c r="A91" s="87">
        <v>75</v>
      </c>
      <c r="B91" s="86" t="s">
        <v>84</v>
      </c>
      <c r="C91" s="122">
        <v>874</v>
      </c>
      <c r="D91" s="69">
        <v>430</v>
      </c>
      <c r="E91" s="72"/>
      <c r="F91" s="69">
        <v>11</v>
      </c>
      <c r="G91" s="66">
        <v>419</v>
      </c>
      <c r="H91" s="73">
        <v>219</v>
      </c>
      <c r="I91" s="74">
        <v>49</v>
      </c>
      <c r="J91" s="69">
        <v>27</v>
      </c>
      <c r="K91" s="69">
        <v>22</v>
      </c>
      <c r="L91" s="69">
        <v>21</v>
      </c>
      <c r="M91" s="69">
        <v>76</v>
      </c>
      <c r="N91" s="69">
        <v>5</v>
      </c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C91" s="97"/>
    </row>
    <row r="92" spans="1:37" ht="18.75">
      <c r="A92" s="87">
        <v>76</v>
      </c>
      <c r="B92" s="86" t="s">
        <v>85</v>
      </c>
      <c r="C92" s="122">
        <v>809</v>
      </c>
      <c r="D92" s="69">
        <v>370</v>
      </c>
      <c r="E92" s="72"/>
      <c r="F92" s="69">
        <v>10</v>
      </c>
      <c r="G92" s="66">
        <v>360</v>
      </c>
      <c r="H92" s="73">
        <v>162</v>
      </c>
      <c r="I92" s="74">
        <v>62</v>
      </c>
      <c r="J92" s="69">
        <v>20</v>
      </c>
      <c r="K92" s="69">
        <v>14</v>
      </c>
      <c r="L92" s="69">
        <v>17</v>
      </c>
      <c r="M92" s="69">
        <v>83</v>
      </c>
      <c r="N92" s="69">
        <v>2</v>
      </c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C92" s="97"/>
    </row>
    <row r="93" spans="1:37" ht="18.75">
      <c r="A93" s="87">
        <v>77</v>
      </c>
      <c r="B93" s="86" t="s">
        <v>86</v>
      </c>
      <c r="C93" s="122">
        <v>1063</v>
      </c>
      <c r="D93" s="69">
        <v>470</v>
      </c>
      <c r="E93" s="72"/>
      <c r="F93" s="69">
        <v>9</v>
      </c>
      <c r="G93" s="66">
        <v>461</v>
      </c>
      <c r="H93" s="73">
        <v>245</v>
      </c>
      <c r="I93" s="74">
        <v>45</v>
      </c>
      <c r="J93" s="69">
        <v>20</v>
      </c>
      <c r="K93" s="69">
        <v>23</v>
      </c>
      <c r="L93" s="69">
        <v>21</v>
      </c>
      <c r="M93" s="69">
        <v>104</v>
      </c>
      <c r="N93" s="69">
        <v>3</v>
      </c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C93" s="97"/>
    </row>
    <row r="94" spans="1:37" ht="18.75">
      <c r="A94" s="87">
        <v>78</v>
      </c>
      <c r="B94" s="86" t="s">
        <v>87</v>
      </c>
      <c r="C94" s="122">
        <v>1383</v>
      </c>
      <c r="D94" s="69">
        <v>624</v>
      </c>
      <c r="E94" s="72"/>
      <c r="F94" s="69">
        <v>22</v>
      </c>
      <c r="G94" s="66">
        <v>602</v>
      </c>
      <c r="H94" s="73">
        <v>351</v>
      </c>
      <c r="I94" s="74">
        <v>76</v>
      </c>
      <c r="J94" s="69">
        <v>8</v>
      </c>
      <c r="K94" s="69">
        <v>25</v>
      </c>
      <c r="L94" s="69">
        <v>10</v>
      </c>
      <c r="M94" s="69">
        <v>129</v>
      </c>
      <c r="N94" s="69">
        <v>3</v>
      </c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C94" s="97"/>
    </row>
    <row r="95" spans="1:37" ht="18.75">
      <c r="A95" s="87">
        <v>79</v>
      </c>
      <c r="B95" s="86" t="s">
        <v>88</v>
      </c>
      <c r="C95" s="122">
        <v>1118</v>
      </c>
      <c r="D95" s="69">
        <v>547</v>
      </c>
      <c r="E95" s="72"/>
      <c r="F95" s="69">
        <v>18</v>
      </c>
      <c r="G95" s="66">
        <v>529</v>
      </c>
      <c r="H95" s="73">
        <v>302</v>
      </c>
      <c r="I95" s="74">
        <v>53</v>
      </c>
      <c r="J95" s="69">
        <v>31</v>
      </c>
      <c r="K95" s="69">
        <v>22</v>
      </c>
      <c r="L95" s="69">
        <v>20</v>
      </c>
      <c r="M95" s="69">
        <v>94</v>
      </c>
      <c r="N95" s="69">
        <v>7</v>
      </c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C95" s="97"/>
    </row>
    <row r="96" spans="1:37" ht="18.75">
      <c r="A96" s="87">
        <v>80</v>
      </c>
      <c r="B96" s="86" t="s">
        <v>89</v>
      </c>
      <c r="C96" s="122">
        <v>1387</v>
      </c>
      <c r="D96" s="69">
        <v>649</v>
      </c>
      <c r="E96" s="72"/>
      <c r="F96" s="69">
        <v>20</v>
      </c>
      <c r="G96" s="66">
        <v>629</v>
      </c>
      <c r="H96" s="73">
        <v>361</v>
      </c>
      <c r="I96" s="74">
        <v>62</v>
      </c>
      <c r="J96" s="69">
        <v>36</v>
      </c>
      <c r="K96" s="69">
        <v>23</v>
      </c>
      <c r="L96" s="69">
        <v>17</v>
      </c>
      <c r="M96" s="69">
        <v>128</v>
      </c>
      <c r="N96" s="69">
        <v>2</v>
      </c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C96" s="97"/>
    </row>
    <row r="97" spans="1:29" ht="18.75">
      <c r="A97" s="87">
        <v>81</v>
      </c>
      <c r="B97" s="86" t="s">
        <v>90</v>
      </c>
      <c r="C97" s="122">
        <v>778</v>
      </c>
      <c r="D97" s="69">
        <v>405</v>
      </c>
      <c r="E97" s="72"/>
      <c r="F97" s="69">
        <v>6</v>
      </c>
      <c r="G97" s="66">
        <v>399</v>
      </c>
      <c r="H97" s="73">
        <v>235</v>
      </c>
      <c r="I97" s="74">
        <v>30</v>
      </c>
      <c r="J97" s="69">
        <v>15</v>
      </c>
      <c r="K97" s="69">
        <v>19</v>
      </c>
      <c r="L97" s="69">
        <v>7</v>
      </c>
      <c r="M97" s="69">
        <v>82</v>
      </c>
      <c r="N97" s="69">
        <v>11</v>
      </c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C97" s="97"/>
    </row>
    <row r="98" spans="1:29" ht="18.75">
      <c r="A98" s="87">
        <v>82</v>
      </c>
      <c r="B98" s="86" t="s">
        <v>87</v>
      </c>
      <c r="C98" s="122">
        <v>998</v>
      </c>
      <c r="D98" s="69">
        <v>487</v>
      </c>
      <c r="E98" s="72"/>
      <c r="F98" s="69">
        <v>11</v>
      </c>
      <c r="G98" s="66">
        <v>476</v>
      </c>
      <c r="H98" s="73">
        <v>272</v>
      </c>
      <c r="I98" s="74">
        <v>41</v>
      </c>
      <c r="J98" s="69">
        <v>13</v>
      </c>
      <c r="K98" s="69">
        <v>17</v>
      </c>
      <c r="L98" s="69">
        <v>14</v>
      </c>
      <c r="M98" s="69">
        <v>105</v>
      </c>
      <c r="N98" s="69">
        <v>14</v>
      </c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</row>
    <row r="99" spans="1:29" ht="18.75">
      <c r="A99" s="87">
        <v>83</v>
      </c>
      <c r="B99" s="86" t="s">
        <v>91</v>
      </c>
      <c r="C99" s="122">
        <v>1491</v>
      </c>
      <c r="D99" s="69">
        <v>745</v>
      </c>
      <c r="E99" s="72"/>
      <c r="F99" s="69">
        <v>21</v>
      </c>
      <c r="G99" s="66">
        <v>724</v>
      </c>
      <c r="H99" s="73">
        <v>431</v>
      </c>
      <c r="I99" s="74">
        <v>55</v>
      </c>
      <c r="J99" s="69">
        <v>29</v>
      </c>
      <c r="K99" s="69">
        <v>13</v>
      </c>
      <c r="L99" s="69">
        <v>49</v>
      </c>
      <c r="M99" s="69">
        <v>139</v>
      </c>
      <c r="N99" s="69">
        <v>8</v>
      </c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</row>
    <row r="100" spans="1:29" ht="18.75">
      <c r="A100" s="87">
        <v>84</v>
      </c>
      <c r="B100" s="86" t="s">
        <v>92</v>
      </c>
      <c r="C100" s="122">
        <v>247</v>
      </c>
      <c r="D100" s="69">
        <v>165</v>
      </c>
      <c r="E100" s="72"/>
      <c r="F100" s="69">
        <v>1</v>
      </c>
      <c r="G100" s="66">
        <v>164</v>
      </c>
      <c r="H100" s="73">
        <v>120</v>
      </c>
      <c r="I100" s="74">
        <v>7</v>
      </c>
      <c r="J100" s="69">
        <v>8</v>
      </c>
      <c r="K100" s="69">
        <v>1</v>
      </c>
      <c r="L100" s="69">
        <v>1</v>
      </c>
      <c r="M100" s="69">
        <v>21</v>
      </c>
      <c r="N100" s="69">
        <v>6</v>
      </c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</row>
    <row r="101" spans="1:29" ht="18.75">
      <c r="A101" s="87">
        <v>85</v>
      </c>
      <c r="B101" s="86" t="s">
        <v>93</v>
      </c>
      <c r="C101" s="122">
        <v>581</v>
      </c>
      <c r="D101" s="69">
        <v>334</v>
      </c>
      <c r="E101" s="72"/>
      <c r="F101" s="69">
        <v>8</v>
      </c>
      <c r="G101" s="66">
        <v>326</v>
      </c>
      <c r="H101" s="73">
        <v>196</v>
      </c>
      <c r="I101" s="74">
        <v>24</v>
      </c>
      <c r="J101" s="69">
        <v>6</v>
      </c>
      <c r="K101" s="69">
        <v>10</v>
      </c>
      <c r="L101" s="69">
        <v>12</v>
      </c>
      <c r="M101" s="69">
        <v>75</v>
      </c>
      <c r="N101" s="69">
        <v>3</v>
      </c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</row>
    <row r="102" spans="1:29" ht="18.75">
      <c r="A102" s="88">
        <v>1</v>
      </c>
      <c r="B102" s="84" t="s">
        <v>94</v>
      </c>
      <c r="C102" s="122">
        <v>855</v>
      </c>
      <c r="D102" s="69">
        <v>472</v>
      </c>
      <c r="E102" s="72"/>
      <c r="F102" s="69">
        <v>9</v>
      </c>
      <c r="G102" s="66">
        <v>463</v>
      </c>
      <c r="H102" s="73">
        <v>290</v>
      </c>
      <c r="I102" s="74">
        <v>22</v>
      </c>
      <c r="J102" s="69">
        <v>14</v>
      </c>
      <c r="K102" s="69">
        <v>5</v>
      </c>
      <c r="L102" s="69">
        <v>8</v>
      </c>
      <c r="M102" s="69">
        <v>109</v>
      </c>
      <c r="N102" s="69">
        <v>15</v>
      </c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</row>
    <row r="103" spans="1:29" ht="18.75">
      <c r="A103" s="88">
        <v>2</v>
      </c>
      <c r="B103" s="84" t="s">
        <v>95</v>
      </c>
      <c r="C103" s="122">
        <v>1363</v>
      </c>
      <c r="D103" s="69">
        <v>670</v>
      </c>
      <c r="E103" s="72"/>
      <c r="F103" s="69">
        <v>18</v>
      </c>
      <c r="G103" s="66">
        <v>652</v>
      </c>
      <c r="H103" s="73">
        <v>406</v>
      </c>
      <c r="I103" s="74">
        <v>62</v>
      </c>
      <c r="J103" s="69">
        <v>31</v>
      </c>
      <c r="K103" s="69">
        <v>9</v>
      </c>
      <c r="L103" s="69">
        <v>17</v>
      </c>
      <c r="M103" s="69">
        <v>111</v>
      </c>
      <c r="N103" s="69">
        <v>16</v>
      </c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</row>
    <row r="104" spans="1:29" ht="18.75">
      <c r="A104" s="88">
        <v>3</v>
      </c>
      <c r="B104" s="84" t="s">
        <v>96</v>
      </c>
      <c r="C104" s="122">
        <v>1609</v>
      </c>
      <c r="D104" s="69">
        <v>813</v>
      </c>
      <c r="E104" s="72"/>
      <c r="F104" s="69">
        <v>31</v>
      </c>
      <c r="G104" s="66">
        <v>782</v>
      </c>
      <c r="H104" s="73">
        <v>467</v>
      </c>
      <c r="I104" s="74">
        <v>77</v>
      </c>
      <c r="J104" s="69">
        <v>29</v>
      </c>
      <c r="K104" s="69">
        <v>5</v>
      </c>
      <c r="L104" s="69">
        <v>18</v>
      </c>
      <c r="M104" s="69">
        <v>170</v>
      </c>
      <c r="N104" s="69">
        <v>16</v>
      </c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</row>
    <row r="105" spans="1:29" ht="18.75">
      <c r="A105" s="88">
        <v>4</v>
      </c>
      <c r="B105" s="84" t="s">
        <v>97</v>
      </c>
      <c r="C105" s="122">
        <v>1120</v>
      </c>
      <c r="D105" s="69">
        <v>607</v>
      </c>
      <c r="E105" s="72"/>
      <c r="F105" s="69">
        <v>18</v>
      </c>
      <c r="G105" s="66">
        <v>589</v>
      </c>
      <c r="H105" s="73">
        <v>346</v>
      </c>
      <c r="I105" s="74">
        <v>74</v>
      </c>
      <c r="J105" s="69">
        <v>18</v>
      </c>
      <c r="K105" s="69">
        <v>6</v>
      </c>
      <c r="L105" s="69">
        <v>12</v>
      </c>
      <c r="M105" s="69">
        <v>111</v>
      </c>
      <c r="N105" s="69">
        <v>22</v>
      </c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</row>
    <row r="106" spans="1:29" ht="18.75">
      <c r="A106" s="88">
        <v>5</v>
      </c>
      <c r="B106" s="84" t="s">
        <v>98</v>
      </c>
      <c r="C106" s="122">
        <v>841</v>
      </c>
      <c r="D106" s="69">
        <v>440</v>
      </c>
      <c r="E106" s="72"/>
      <c r="F106" s="69">
        <v>11</v>
      </c>
      <c r="G106" s="66">
        <v>429</v>
      </c>
      <c r="H106" s="73">
        <v>267</v>
      </c>
      <c r="I106" s="74">
        <v>40</v>
      </c>
      <c r="J106" s="69">
        <v>13</v>
      </c>
      <c r="K106" s="69">
        <v>5</v>
      </c>
      <c r="L106" s="69">
        <v>7</v>
      </c>
      <c r="M106" s="69">
        <v>90</v>
      </c>
      <c r="N106" s="69">
        <v>7</v>
      </c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</sheetData>
  <mergeCells count="9">
    <mergeCell ref="A7:F7"/>
    <mergeCell ref="H10:Z10"/>
    <mergeCell ref="D13:E13"/>
    <mergeCell ref="D12:E12"/>
    <mergeCell ref="A10:B10"/>
    <mergeCell ref="C10:G10"/>
    <mergeCell ref="B13:B15"/>
    <mergeCell ref="A13:A15"/>
    <mergeCell ref="D14:E14"/>
  </mergeCells>
  <phoneticPr fontId="0" type="noConversion"/>
  <pageMargins left="0.51181102362204722" right="0.23622047244094491" top="0.70866141732283472" bottom="0.35433070866141736" header="0.23622047244094491" footer="0.15748031496062992"/>
  <pageSetup paperSize="9" scale="70" fitToHeight="2" orientation="landscape" horizontalDpi="4294967292" r:id="rId1"/>
  <headerFooter alignWithMargins="0">
    <oddFooter>&amp;CСтрана &amp;P од &amp;N</oddFooter>
  </headerFooter>
  <rowBreaks count="1" manualBreakCount="1">
    <brk id="37" max="16383" man="1"/>
  </rowBreaks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</vt:lpstr>
      <vt:lpstr>'T1'!Print_Titles</vt:lpstr>
    </vt:vector>
  </TitlesOfParts>
  <Company>dzal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zeljko.aleksandric@gmail.com</dc:creator>
  <dc:description>Bajina Bašta</dc:description>
  <cp:lastModifiedBy>Sara Bozic</cp:lastModifiedBy>
  <cp:lastPrinted>2020-06-22T11:04:08Z</cp:lastPrinted>
  <dcterms:created xsi:type="dcterms:W3CDTF">2000-09-10T14:22:00Z</dcterms:created>
  <dcterms:modified xsi:type="dcterms:W3CDTF">2020-06-22T11:26:56Z</dcterms:modified>
  <cp:category>Izborna tabela</cp:category>
</cp:coreProperties>
</file>